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1"/>
  </bookViews>
  <sheets>
    <sheet name="Grafico" sheetId="3" r:id="rId1"/>
    <sheet name="Ejecucion " sheetId="1" r:id="rId2"/>
    <sheet name="Resumen " sheetId="2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I123" i="1"/>
  <c r="I121"/>
  <c r="I120"/>
  <c r="I119"/>
  <c r="I116"/>
  <c r="G21" i="2"/>
  <c r="G25" s="1"/>
  <c r="E96" i="1"/>
  <c r="E95" s="1"/>
  <c r="F98" s="1"/>
  <c r="E92"/>
  <c r="F94" s="1"/>
  <c r="E84"/>
  <c r="E82"/>
  <c r="E80"/>
  <c r="E75"/>
  <c r="E73"/>
  <c r="E70"/>
  <c r="E69" s="1"/>
  <c r="XFD56"/>
  <c r="E54"/>
  <c r="E52"/>
  <c r="E50"/>
  <c r="E46"/>
  <c r="E44"/>
  <c r="E41"/>
  <c r="E39"/>
  <c r="E36"/>
  <c r="E32"/>
  <c r="E27"/>
  <c r="E25"/>
  <c r="E23"/>
  <c r="E21"/>
  <c r="E19"/>
  <c r="E17"/>
  <c r="F13"/>
  <c r="F91" l="1"/>
  <c r="E16"/>
  <c r="F30" s="1"/>
  <c r="I117" s="1"/>
  <c r="E31"/>
  <c r="F68"/>
  <c r="I118" s="1"/>
  <c r="J118" l="1"/>
  <c r="I122"/>
  <c r="F100"/>
  <c r="F102" s="1"/>
  <c r="F103" s="1"/>
  <c r="F107" s="1"/>
  <c r="J120" l="1"/>
  <c r="J119"/>
  <c r="J117"/>
  <c r="J122"/>
  <c r="J121"/>
  <c r="I124"/>
  <c r="I125" s="1"/>
</calcChain>
</file>

<file path=xl/sharedStrings.xml><?xml version="1.0" encoding="utf-8"?>
<sst xmlns="http://schemas.openxmlformats.org/spreadsheetml/2006/main" count="129" uniqueCount="121">
  <si>
    <t>Oficina Presidencial de Tecnologías de la Información y Comunicación (OPTIC)</t>
  </si>
  <si>
    <t>Ejecución de Presupuestaria</t>
  </si>
  <si>
    <t>Período del 01 al 31 de Octubre 2013</t>
  </si>
  <si>
    <t xml:space="preserve">Valores expresados en RD$ </t>
  </si>
  <si>
    <t>TOTAL INGRESOS POR PRESUPUESTO MES DE OCTUBRE</t>
  </si>
  <si>
    <t>DISPONIBLE PARA EL PERIODO</t>
  </si>
  <si>
    <t>DESEMBOLSOS EFECTUADOS</t>
  </si>
  <si>
    <t>Objeto</t>
  </si>
  <si>
    <t>Cuenta</t>
  </si>
  <si>
    <t>Subcuenta</t>
  </si>
  <si>
    <t>DESCRIPCION DE CUENTAS</t>
  </si>
  <si>
    <t>01</t>
  </si>
  <si>
    <t>SERVICIOS PERSONALES</t>
  </si>
  <si>
    <t>Sueldo para cargos fijos</t>
  </si>
  <si>
    <t>Sueldos fijos</t>
  </si>
  <si>
    <t>Sobresueldos</t>
  </si>
  <si>
    <t>Especialismo</t>
  </si>
  <si>
    <t xml:space="preserve">Honorarios </t>
  </si>
  <si>
    <t>Honorarios Profesionales y Técnicos</t>
  </si>
  <si>
    <t>Dietas y gastos de representación</t>
  </si>
  <si>
    <t xml:space="preserve">Gastos de representación </t>
  </si>
  <si>
    <t>Gratificaciones y bonificaciones</t>
  </si>
  <si>
    <t>Prestaciones laborales</t>
  </si>
  <si>
    <t>Contribuciones a la seguridad social</t>
  </si>
  <si>
    <t>Contribución al seguro familiar de salud y riesgo laboral</t>
  </si>
  <si>
    <t>Contribucion al seguro de pensiones</t>
  </si>
  <si>
    <t>Total Servicios Personales</t>
  </si>
  <si>
    <t>02</t>
  </si>
  <si>
    <t>SERVICIOS NO PERSONALES</t>
  </si>
  <si>
    <t>Servicios de comunicaciones</t>
  </si>
  <si>
    <t>Teléfonos locales</t>
  </si>
  <si>
    <t>Telefax y correo</t>
  </si>
  <si>
    <t>Servicios de Internet y televición por cable</t>
  </si>
  <si>
    <t>Servicios básicos</t>
  </si>
  <si>
    <t>Electricidad</t>
  </si>
  <si>
    <t xml:space="preserve">Agua </t>
  </si>
  <si>
    <t>Publicidad, impresión propaganda</t>
  </si>
  <si>
    <t>Impresión y encuadernación</t>
  </si>
  <si>
    <t>Viáticos</t>
  </si>
  <si>
    <t>Viáticos Dentro del país</t>
  </si>
  <si>
    <t>Viáticos Fuera del país</t>
  </si>
  <si>
    <t>Transporte y almacenaje</t>
  </si>
  <si>
    <t>Pasajes</t>
  </si>
  <si>
    <t>Alquileres</t>
  </si>
  <si>
    <t>Edificios y locales</t>
  </si>
  <si>
    <t>Equipos de transporte, tracción y elevación</t>
  </si>
  <si>
    <t xml:space="preserve">Otros alquileres </t>
  </si>
  <si>
    <t>Seguros</t>
  </si>
  <si>
    <t>Seguro medico</t>
  </si>
  <si>
    <t>Conservación, rep. menores y construciones temporales</t>
  </si>
  <si>
    <t>Maquinarias y equipos</t>
  </si>
  <si>
    <t>Otros servicios no personales</t>
  </si>
  <si>
    <t>Comisiones y gastos bancarios</t>
  </si>
  <si>
    <t>Sevicios técnicos y profesionales</t>
  </si>
  <si>
    <t>Impuestos , derechos y tasas</t>
  </si>
  <si>
    <t>Total Servicios no personales</t>
  </si>
  <si>
    <t>03</t>
  </si>
  <si>
    <t>MATERIALES Y SUMINISTROS</t>
  </si>
  <si>
    <t>Alimentos y productos agropecuarios</t>
  </si>
  <si>
    <t>Alimentos y bebidas para personas</t>
  </si>
  <si>
    <t>Productos agroforestales y pecuarios</t>
  </si>
  <si>
    <t>Textiles y cestuarios</t>
  </si>
  <si>
    <t>Acabados textiles</t>
  </si>
  <si>
    <t>Productos de papel, y cartón e impresos</t>
  </si>
  <si>
    <t>Papel de escritorio</t>
  </si>
  <si>
    <t>Productos de papel y cartón</t>
  </si>
  <si>
    <t>Productos de artes graficas</t>
  </si>
  <si>
    <t>Libros, revistas y Periódicos</t>
  </si>
  <si>
    <t xml:space="preserve"> </t>
  </si>
  <si>
    <t>Combustibles, lubricantes, productos químicos y conexos</t>
  </si>
  <si>
    <t>Combustibles y lubricantes</t>
  </si>
  <si>
    <t>36</t>
  </si>
  <si>
    <t>Productos minerales metalicos y no metalicos</t>
  </si>
  <si>
    <t>Productos metalicos</t>
  </si>
  <si>
    <t>Productos y útiles varios</t>
  </si>
  <si>
    <t>Material de limpieza</t>
  </si>
  <si>
    <t>Útiles de escritorios, oficina  y enseñanza</t>
  </si>
  <si>
    <t>Útiles de cocina y comedor</t>
  </si>
  <si>
    <t>Productos eléctricos y afines</t>
  </si>
  <si>
    <t>Materiales y útiles relacionados con informática</t>
  </si>
  <si>
    <t>Útiles diversos</t>
  </si>
  <si>
    <t>Total Materiales y Suministros</t>
  </si>
  <si>
    <t>Transferencias corrientes</t>
  </si>
  <si>
    <t>Becas y viajes de estudio</t>
  </si>
  <si>
    <t>Total Transferencias Corrientes</t>
  </si>
  <si>
    <t>06</t>
  </si>
  <si>
    <t>ACTIVOS NO FIANCIEROS</t>
  </si>
  <si>
    <t>Muebles y Equipos de Oficina</t>
  </si>
  <si>
    <t>Total Activos No Financieros</t>
  </si>
  <si>
    <t>Total de gastos del mes</t>
  </si>
  <si>
    <t>Menos: Retenciones por pagar</t>
  </si>
  <si>
    <t>Total de desembolsos</t>
  </si>
  <si>
    <t>BALANCE DISPONIBLE AL CORTE</t>
  </si>
  <si>
    <t>BCE NETO AL 31/10/2013</t>
  </si>
  <si>
    <t>DEPARTAMENTO ADMINISTRATIVO FINANCIERO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</si>
  <si>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</si>
  <si>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</si>
  <si>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</si>
  <si>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</si>
  <si>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</si>
  <si>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Balance disponible al 30/09/2013</t>
  </si>
  <si>
    <t xml:space="preserve"> - Total de ingresos </t>
  </si>
  <si>
    <t>Disponible para el período</t>
  </si>
  <si>
    <t>Menos:</t>
  </si>
  <si>
    <t xml:space="preserve"> - Gastos del período</t>
  </si>
  <si>
    <t>BALANCE  DISPONIBLE AL 31/10/2013</t>
  </si>
  <si>
    <t>BALANCE DISPONIBLE PARA COMPROMISOS PENDIENTES AL 30/09/2013</t>
  </si>
  <si>
    <t>Del 1ro. al 31 de OCTUBRE 2013</t>
  </si>
  <si>
    <t>04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</si>
  <si>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</si>
  <si>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</si>
  <si>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</si>
  <si>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</si>
  <si>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</si>
  <si>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</si>
  <si>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</si>
  <si>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Subtotal General Desembolsos</t>
  </si>
  <si>
    <t>BALANCE DISPONIBLE</t>
  </si>
  <si>
    <t>Retenciones por pagar</t>
  </si>
  <si>
    <t>Total de Desembolsos</t>
  </si>
  <si>
    <t>OCTUBRE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</si>
</sst>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79">
    <xf numFmtId="0" fontId="0" fillId="0" borderId="0" xfId="0"/>
    <xf numFmtId="165" fontId="4" fillId="0" borderId="0" xfId="2" applyFont="1"/>
    <xf numFmtId="0" fontId="4" fillId="0" borderId="0" xfId="4" applyFont="1">
      <alignment wrapText="1"/>
    </xf>
    <xf numFmtId="0" fontId="4" fillId="0" borderId="0" xfId="3" applyBorder="1" applyAlignment="1">
      <alignment horizontal="left"/>
    </xf>
    <xf numFmtId="0" fontId="4" fillId="0" borderId="0" xfId="3" applyFont="1" applyBorder="1"/>
    <xf numFmtId="165" fontId="4" fillId="0" borderId="0" xfId="2" applyFont="1" applyBorder="1"/>
    <xf numFmtId="0" fontId="7" fillId="0" borderId="0" xfId="3" applyFont="1" applyAlignment="1">
      <alignment horizontal="center"/>
    </xf>
    <xf numFmtId="0" fontId="4" fillId="0" borderId="0" xfId="3" applyBorder="1"/>
    <xf numFmtId="0" fontId="6" fillId="0" borderId="0" xfId="3" applyFont="1" applyBorder="1" applyAlignment="1">
      <alignment horizontal="center" wrapText="1"/>
    </xf>
    <xf numFmtId="0" fontId="6" fillId="0" borderId="0" xfId="3" applyFont="1" applyBorder="1" applyAlignment="1">
      <alignment horizontal="center"/>
    </xf>
    <xf numFmtId="0" fontId="8" fillId="0" borderId="0" xfId="3" applyFont="1" applyBorder="1" applyAlignment="1">
      <alignment wrapText="1"/>
    </xf>
    <xf numFmtId="4" fontId="8" fillId="0" borderId="0" xfId="3" applyNumberFormat="1" applyFont="1" applyBorder="1"/>
    <xf numFmtId="0" fontId="8" fillId="0" borderId="0" xfId="3" applyFont="1" applyBorder="1"/>
    <xf numFmtId="4" fontId="8" fillId="0" borderId="3" xfId="3" applyNumberFormat="1" applyFont="1" applyBorder="1"/>
    <xf numFmtId="4" fontId="5" fillId="0" borderId="0" xfId="3" applyNumberFormat="1" applyFont="1" applyBorder="1"/>
    <xf numFmtId="0" fontId="8" fillId="0" borderId="0" xfId="4" applyFont="1">
      <alignment wrapText="1"/>
    </xf>
    <xf numFmtId="0" fontId="5" fillId="0" borderId="0" xfId="3" applyFont="1" applyBorder="1"/>
    <xf numFmtId="4" fontId="5" fillId="0" borderId="2" xfId="3" applyNumberFormat="1" applyFont="1" applyBorder="1"/>
    <xf numFmtId="0" fontId="6" fillId="0" borderId="0" xfId="3" applyFont="1" applyBorder="1"/>
    <xf numFmtId="4" fontId="6" fillId="0" borderId="0" xfId="3" applyNumberFormat="1" applyFont="1" applyBorder="1"/>
    <xf numFmtId="0" fontId="11" fillId="0" borderId="0" xfId="0" applyFont="1"/>
    <xf numFmtId="43" fontId="11" fillId="0" borderId="0" xfId="1" applyFont="1"/>
    <xf numFmtId="0" fontId="12" fillId="0" borderId="0" xfId="0" applyFont="1"/>
    <xf numFmtId="43" fontId="12" fillId="0" borderId="0" xfId="1" applyFont="1"/>
    <xf numFmtId="43" fontId="11" fillId="0" borderId="0" xfId="0" applyNumberFormat="1" applyFont="1"/>
    <xf numFmtId="43" fontId="11" fillId="0" borderId="0" xfId="1" applyFont="1" applyBorder="1"/>
    <xf numFmtId="43" fontId="12" fillId="0" borderId="2" xfId="1" applyFont="1" applyBorder="1"/>
    <xf numFmtId="49" fontId="12" fillId="0" borderId="0" xfId="0" applyNumberFormat="1" applyFont="1"/>
    <xf numFmtId="49" fontId="11" fillId="0" borderId="0" xfId="0" applyNumberFormat="1" applyFont="1"/>
    <xf numFmtId="0" fontId="12" fillId="0" borderId="0" xfId="0" applyFont="1" applyBorder="1"/>
    <xf numFmtId="0" fontId="11" fillId="0" borderId="0" xfId="0" applyFont="1" applyBorder="1"/>
    <xf numFmtId="0" fontId="12" fillId="0" borderId="0" xfId="0" applyFont="1" applyFill="1" applyBorder="1"/>
    <xf numFmtId="0" fontId="12" fillId="0" borderId="0" xfId="1" applyNumberFormat="1" applyFont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3" fontId="11" fillId="0" borderId="0" xfId="0" applyNumberFormat="1" applyFont="1" applyFill="1" applyBorder="1"/>
    <xf numFmtId="0" fontId="4" fillId="0" borderId="0" xfId="0" applyFont="1"/>
    <xf numFmtId="0" fontId="4" fillId="0" borderId="0" xfId="0" applyFont="1" applyBorder="1"/>
    <xf numFmtId="43" fontId="4" fillId="0" borderId="0" xfId="1" applyFont="1"/>
    <xf numFmtId="0" fontId="12" fillId="0" borderId="0" xfId="0" applyFont="1" applyAlignment="1">
      <alignment horizontal="right"/>
    </xf>
    <xf numFmtId="0" fontId="11" fillId="0" borderId="0" xfId="1" applyNumberFormat="1" applyFont="1" applyAlignment="1">
      <alignment horizontal="left"/>
    </xf>
    <xf numFmtId="0" fontId="12" fillId="0" borderId="3" xfId="0" applyFont="1" applyBorder="1"/>
    <xf numFmtId="164" fontId="12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43" fontId="11" fillId="2" borderId="0" xfId="1" applyFont="1" applyFill="1"/>
    <xf numFmtId="49" fontId="12" fillId="2" borderId="0" xfId="0" applyNumberFormat="1" applyFont="1" applyFill="1"/>
    <xf numFmtId="43" fontId="12" fillId="2" borderId="0" xfId="1" applyFont="1" applyFill="1"/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43" fontId="9" fillId="2" borderId="0" xfId="1" applyFont="1" applyFill="1"/>
    <xf numFmtId="0" fontId="9" fillId="2" borderId="0" xfId="1" applyNumberFormat="1" applyFont="1" applyFill="1" applyAlignment="1">
      <alignment horizontal="center"/>
    </xf>
    <xf numFmtId="0" fontId="12" fillId="2" borderId="0" xfId="0" applyFont="1" applyFill="1"/>
    <xf numFmtId="0" fontId="9" fillId="2" borderId="0" xfId="1" applyNumberFormat="1" applyFont="1" applyFill="1"/>
    <xf numFmtId="0" fontId="10" fillId="2" borderId="0" xfId="0" applyFont="1" applyFill="1"/>
    <xf numFmtId="0" fontId="9" fillId="2" borderId="0" xfId="0" applyFont="1" applyFill="1" applyBorder="1"/>
    <xf numFmtId="43" fontId="10" fillId="2" borderId="0" xfId="1" applyFont="1" applyFill="1"/>
    <xf numFmtId="165" fontId="14" fillId="0" borderId="0" xfId="2" applyFont="1" applyAlignment="1">
      <alignment horizontal="center"/>
    </xf>
    <xf numFmtId="165" fontId="14" fillId="0" borderId="0" xfId="2" applyFont="1"/>
    <xf numFmtId="9" fontId="4" fillId="0" borderId="0" xfId="5" applyFont="1"/>
    <xf numFmtId="9" fontId="11" fillId="0" borderId="0" xfId="5" applyFont="1"/>
    <xf numFmtId="9" fontId="12" fillId="0" borderId="0" xfId="5" applyFont="1"/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4" applyFont="1" applyAlignment="1">
      <alignment horizontal="left" wrapText="1"/>
    </xf>
    <xf numFmtId="0" fontId="6" fillId="0" borderId="0" xfId="4" applyFont="1" applyAlignment="1">
      <alignment horizontal="center" wrapText="1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/>
    </xf>
    <xf numFmtId="0" fontId="8" fillId="0" borderId="0" xfId="3" applyFont="1" applyBorder="1" applyAlignment="1">
      <alignment horizontal="left" wrapText="1"/>
    </xf>
    <xf numFmtId="0" fontId="5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</cellXfs>
  <cellStyles count="6">
    <cellStyle name="Comma" xfId="1" builtinId="3"/>
    <cellStyle name="Comma_D2006" xfId="2"/>
    <cellStyle name="Normal" xfId="0" builtinId="0"/>
    <cellStyle name="Normal 2" xfId="3"/>
    <cellStyle name="Normal_D2006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DISTRIBUCIÓN PORCENTUAL EJECUCIÓN PRESUPUESTARIA</a:t>
            </a:r>
            <a:endParaRPr lang="en-US"/>
          </a:p>
          <a:p>
            <a:pPr>
              <a:defRPr/>
            </a:pPr>
            <a:r>
              <a:rPr lang="en-US" sz="1800" b="1" i="0" baseline="0"/>
              <a:t>OCTUBRE 2013</a:t>
            </a:r>
            <a:endParaRPr lang="en-US"/>
          </a:p>
        </c:rich>
      </c:tx>
      <c:layout>
        <c:manualLayout>
          <c:xMode val="edge"/>
          <c:yMode val="edge"/>
          <c:x val="0.19489706126762565"/>
          <c:y val="2.221061963336102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4600703683691053E-2"/>
          <c:y val="0.14536397434315707"/>
          <c:w val="0.6099102041354405"/>
          <c:h val="0.7758535110267698"/>
        </c:manualLayout>
      </c:layout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'Ejecucion '!$H$117:$H$121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'Ejecucion '!$I$117:$I$121</c:f>
              <c:numCache>
                <c:formatCode>_-* #,##0.00_-;\-* #,##0.00_-;_-* "-"??_-;_-@_-</c:formatCode>
                <c:ptCount val="5"/>
                <c:pt idx="0">
                  <c:v>8572206.9100000001</c:v>
                </c:pt>
                <c:pt idx="1">
                  <c:v>16582284.77</c:v>
                </c:pt>
                <c:pt idx="2">
                  <c:v>2256405.7800000003</c:v>
                </c:pt>
                <c:pt idx="3">
                  <c:v>57442.5</c:v>
                </c:pt>
                <c:pt idx="4">
                  <c:v>116636.05</c:v>
                </c:pt>
              </c:numCache>
            </c:numRef>
          </c:val>
        </c:ser>
        <c:ser>
          <c:idx val="1"/>
          <c:order val="1"/>
          <c:dLbls>
            <c:showPercent val="1"/>
            <c:showLeaderLines val="1"/>
          </c:dLbls>
          <c:cat>
            <c:strRef>
              <c:f>'Ejecucion '!$H$117:$H$121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'Ejecucion '!$J$117:$J$121</c:f>
              <c:numCache>
                <c:formatCode>0%</c:formatCode>
                <c:ptCount val="5"/>
                <c:pt idx="0">
                  <c:v>0.31075636632391618</c:v>
                </c:pt>
                <c:pt idx="1">
                  <c:v>0.60113464532246297</c:v>
                </c:pt>
                <c:pt idx="2">
                  <c:v>8.1798359338141766E-2</c:v>
                </c:pt>
                <c:pt idx="3">
                  <c:v>2.0823835401986997E-3</c:v>
                </c:pt>
                <c:pt idx="4">
                  <c:v>4.2282454752803683E-3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8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6422" y="1100301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104775</xdr:rowOff>
    </xdr:from>
    <xdr:to>
      <xdr:col>3</xdr:col>
      <xdr:colOff>266700</xdr:colOff>
      <xdr:row>5</xdr:row>
      <xdr:rowOff>38100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10477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200023</xdr:colOff>
      <xdr:row>0</xdr:row>
      <xdr:rowOff>85725</xdr:rowOff>
    </xdr:from>
    <xdr:to>
      <xdr:col>5</xdr:col>
      <xdr:colOff>1335991</xdr:colOff>
      <xdr:row>4</xdr:row>
      <xdr:rowOff>161924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3" y="85725"/>
          <a:ext cx="1135968" cy="7238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56</xdr:row>
      <xdr:rowOff>9524</xdr:rowOff>
    </xdr:from>
    <xdr:to>
      <xdr:col>3</xdr:col>
      <xdr:colOff>257175</xdr:colOff>
      <xdr:row>60</xdr:row>
      <xdr:rowOff>85724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9382124"/>
          <a:ext cx="1419224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142873</xdr:colOff>
      <xdr:row>56</xdr:row>
      <xdr:rowOff>114301</xdr:rowOff>
    </xdr:from>
    <xdr:to>
      <xdr:col>5</xdr:col>
      <xdr:colOff>1038224</xdr:colOff>
      <xdr:row>60</xdr:row>
      <xdr:rowOff>114300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15123" y="9486901"/>
          <a:ext cx="895351" cy="64769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742951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26"/>
  <sheetViews>
    <sheetView tabSelected="1" topLeftCell="A94" workbookViewId="0">
      <selection activeCell="F18" sqref="F18:G19"/>
    </sheetView>
  </sheetViews>
  <sheetFormatPr defaultRowHeight="12.75"/>
  <cols>
    <col min="1" max="1" width="6.85546875" style="20" customWidth="1"/>
    <col min="2" max="2" width="7.5703125" style="20" customWidth="1"/>
    <col min="3" max="3" width="10.140625" style="20" customWidth="1"/>
    <col min="4" max="4" width="57.28515625" style="20" customWidth="1"/>
    <col min="5" max="5" width="16.7109375" style="21" customWidth="1"/>
    <col min="6" max="6" width="20.42578125" style="21" customWidth="1"/>
    <col min="7" max="7" width="14.28515625" style="20" bestFit="1" customWidth="1"/>
    <col min="8" max="8" width="30.7109375" style="20" bestFit="1" customWidth="1"/>
    <col min="9" max="9" width="14" style="20" bestFit="1" customWidth="1"/>
    <col min="10" max="10" width="9.140625" style="62"/>
    <col min="11" max="16384" width="9.140625" style="20"/>
  </cols>
  <sheetData>
    <row r="1" spans="1:8">
      <c r="B1" s="67"/>
      <c r="C1" s="67"/>
      <c r="F1" s="68"/>
    </row>
    <row r="2" spans="1:8">
      <c r="B2" s="67"/>
      <c r="C2" s="67"/>
      <c r="F2" s="68"/>
    </row>
    <row r="3" spans="1:8">
      <c r="B3" s="67"/>
      <c r="C3" s="67"/>
      <c r="F3" s="68"/>
    </row>
    <row r="4" spans="1:8">
      <c r="B4" s="67"/>
      <c r="C4" s="67"/>
      <c r="F4" s="68"/>
    </row>
    <row r="5" spans="1:8">
      <c r="B5" s="43"/>
      <c r="C5" s="43"/>
      <c r="F5" s="44"/>
    </row>
    <row r="6" spans="1:8" ht="15.75">
      <c r="A6" s="69" t="s">
        <v>0</v>
      </c>
      <c r="B6" s="69"/>
      <c r="C6" s="69"/>
      <c r="D6" s="69"/>
      <c r="E6" s="69"/>
      <c r="F6" s="69"/>
    </row>
    <row r="7" spans="1:8" ht="15.75">
      <c r="A7" s="69" t="s">
        <v>1</v>
      </c>
      <c r="B7" s="69"/>
      <c r="C7" s="69"/>
      <c r="D7" s="69"/>
      <c r="E7" s="69"/>
      <c r="F7" s="69"/>
    </row>
    <row r="8" spans="1:8" ht="15.75">
      <c r="A8" s="69" t="s">
        <v>2</v>
      </c>
      <c r="B8" s="69"/>
      <c r="C8" s="69"/>
      <c r="D8" s="69"/>
      <c r="E8" s="69"/>
      <c r="F8" s="69"/>
    </row>
    <row r="9" spans="1:8" ht="16.5" thickBot="1">
      <c r="A9" s="66" t="s">
        <v>3</v>
      </c>
      <c r="B9" s="66"/>
      <c r="C9" s="66"/>
      <c r="D9" s="66"/>
      <c r="E9" s="66"/>
      <c r="F9" s="66"/>
    </row>
    <row r="10" spans="1:8" ht="13.5" thickTop="1">
      <c r="D10" s="22"/>
      <c r="E10" s="23"/>
    </row>
    <row r="11" spans="1:8">
      <c r="A11" s="20" t="s">
        <v>106</v>
      </c>
      <c r="F11" s="21">
        <v>51785533.949999996</v>
      </c>
      <c r="G11" s="21"/>
      <c r="H11" s="24"/>
    </row>
    <row r="12" spans="1:8">
      <c r="A12" s="20" t="s">
        <v>4</v>
      </c>
      <c r="F12" s="21">
        <v>17020317</v>
      </c>
    </row>
    <row r="13" spans="1:8" ht="13.5" thickBot="1">
      <c r="A13" s="22" t="s">
        <v>5</v>
      </c>
      <c r="D13" s="22"/>
      <c r="E13" s="25"/>
      <c r="F13" s="26">
        <f>SUM(F11:F12)</f>
        <v>68805850.949999988</v>
      </c>
    </row>
    <row r="14" spans="1:8" ht="13.5" thickTop="1">
      <c r="A14" s="45"/>
      <c r="B14" s="45"/>
      <c r="C14" s="45"/>
      <c r="D14" s="46" t="s">
        <v>6</v>
      </c>
      <c r="E14" s="47"/>
    </row>
    <row r="15" spans="1:8" ht="15.75">
      <c r="A15" s="51" t="s">
        <v>7</v>
      </c>
      <c r="B15" s="51" t="s">
        <v>8</v>
      </c>
      <c r="C15" s="51" t="s">
        <v>9</v>
      </c>
      <c r="D15" s="46" t="s">
        <v>10</v>
      </c>
      <c r="E15" s="53">
        <v>2013</v>
      </c>
    </row>
    <row r="16" spans="1:8" ht="15.75">
      <c r="A16" s="48" t="s">
        <v>11</v>
      </c>
      <c r="B16" s="45"/>
      <c r="C16" s="45"/>
      <c r="D16" s="50" t="s">
        <v>12</v>
      </c>
      <c r="E16" s="49">
        <f>+E17+E19+E21+E23+E25+E27</f>
        <v>8572206.9100000001</v>
      </c>
    </row>
    <row r="17" spans="1:10">
      <c r="A17" s="28"/>
      <c r="B17" s="22">
        <v>11</v>
      </c>
      <c r="D17" s="29" t="s">
        <v>13</v>
      </c>
      <c r="E17" s="23">
        <f>+E18</f>
        <v>6819650.1100000003</v>
      </c>
    </row>
    <row r="18" spans="1:10" ht="15">
      <c r="A18" s="28"/>
      <c r="C18" s="20">
        <v>111</v>
      </c>
      <c r="D18" s="30" t="s">
        <v>14</v>
      </c>
      <c r="E18" s="21">
        <v>6819650.1100000003</v>
      </c>
      <c r="F18" s="78"/>
      <c r="G18" s="24"/>
    </row>
    <row r="19" spans="1:10">
      <c r="A19" s="28"/>
      <c r="B19" s="22">
        <v>13</v>
      </c>
      <c r="D19" s="31" t="s">
        <v>15</v>
      </c>
      <c r="E19" s="23">
        <f>SUM(E20:E20)</f>
        <v>15400</v>
      </c>
    </row>
    <row r="20" spans="1:10">
      <c r="A20" s="28"/>
      <c r="C20" s="20">
        <v>135</v>
      </c>
      <c r="D20" s="30" t="s">
        <v>16</v>
      </c>
      <c r="E20" s="21">
        <v>15400</v>
      </c>
    </row>
    <row r="21" spans="1:10">
      <c r="A21" s="28"/>
      <c r="B21" s="22">
        <v>15</v>
      </c>
      <c r="D21" s="31" t="s">
        <v>17</v>
      </c>
      <c r="E21" s="23">
        <f>+E22</f>
        <v>356300</v>
      </c>
    </row>
    <row r="22" spans="1:10">
      <c r="A22" s="28"/>
      <c r="C22" s="20">
        <v>151</v>
      </c>
      <c r="D22" s="30" t="s">
        <v>18</v>
      </c>
      <c r="E22" s="21">
        <v>356300</v>
      </c>
    </row>
    <row r="23" spans="1:10">
      <c r="A23" s="28"/>
      <c r="B23" s="22">
        <v>16</v>
      </c>
      <c r="D23" s="31" t="s">
        <v>19</v>
      </c>
      <c r="E23" s="23">
        <f>SUM(E24:E24)</f>
        <v>88500</v>
      </c>
    </row>
    <row r="24" spans="1:10">
      <c r="A24" s="28"/>
      <c r="C24" s="20">
        <v>162</v>
      </c>
      <c r="D24" s="30" t="s">
        <v>20</v>
      </c>
      <c r="E24" s="21">
        <v>88500</v>
      </c>
    </row>
    <row r="25" spans="1:10">
      <c r="A25" s="28"/>
      <c r="B25" s="22">
        <v>18</v>
      </c>
      <c r="D25" s="31" t="s">
        <v>21</v>
      </c>
      <c r="E25" s="23">
        <f>SUM(E26:E26)</f>
        <v>348002.05</v>
      </c>
    </row>
    <row r="26" spans="1:10">
      <c r="C26" s="20">
        <v>183</v>
      </c>
      <c r="D26" s="30" t="s">
        <v>22</v>
      </c>
      <c r="E26" s="21">
        <v>348002.05</v>
      </c>
    </row>
    <row r="27" spans="1:10">
      <c r="B27" s="22">
        <v>19</v>
      </c>
      <c r="C27" s="22"/>
      <c r="D27" s="31" t="s">
        <v>23</v>
      </c>
      <c r="E27" s="23">
        <f>SUM(E28:E29)</f>
        <v>944354.75</v>
      </c>
    </row>
    <row r="28" spans="1:10">
      <c r="C28" s="20">
        <v>191</v>
      </c>
      <c r="D28" s="30" t="s">
        <v>24</v>
      </c>
      <c r="E28" s="21">
        <v>477958.75</v>
      </c>
    </row>
    <row r="29" spans="1:10">
      <c r="C29" s="20">
        <v>192</v>
      </c>
      <c r="D29" s="30" t="s">
        <v>25</v>
      </c>
      <c r="E29" s="21">
        <v>466396</v>
      </c>
    </row>
    <row r="30" spans="1:10" s="22" customFormat="1">
      <c r="D30" s="23" t="s">
        <v>26</v>
      </c>
      <c r="E30" s="23"/>
      <c r="F30" s="23">
        <f>+E16</f>
        <v>8572206.9100000001</v>
      </c>
      <c r="J30" s="63"/>
    </row>
    <row r="31" spans="1:10" s="22" customFormat="1" ht="15.75">
      <c r="A31" s="48" t="s">
        <v>27</v>
      </c>
      <c r="B31" s="54"/>
      <c r="C31" s="54"/>
      <c r="D31" s="55" t="s">
        <v>28</v>
      </c>
      <c r="E31" s="49">
        <f>+E32+E36+E39+E41+E44+E46+E52+E54+E50</f>
        <v>16582284.77</v>
      </c>
      <c r="F31" s="23"/>
      <c r="J31" s="63"/>
    </row>
    <row r="32" spans="1:10" s="22" customFormat="1">
      <c r="A32" s="27"/>
      <c r="B32" s="22">
        <v>21</v>
      </c>
      <c r="D32" s="32" t="s">
        <v>29</v>
      </c>
      <c r="E32" s="23">
        <f>SUM(E33:E35)</f>
        <v>1168286.6200000001</v>
      </c>
      <c r="F32" s="23"/>
      <c r="J32" s="63"/>
    </row>
    <row r="33" spans="2:5">
      <c r="C33" s="20">
        <v>213</v>
      </c>
      <c r="D33" s="30" t="s">
        <v>30</v>
      </c>
      <c r="E33" s="21">
        <v>212435.54</v>
      </c>
    </row>
    <row r="34" spans="2:5">
      <c r="C34" s="20">
        <v>214</v>
      </c>
      <c r="D34" s="30" t="s">
        <v>31</v>
      </c>
      <c r="E34" s="21">
        <v>13799.9</v>
      </c>
    </row>
    <row r="35" spans="2:5">
      <c r="C35" s="20">
        <v>215</v>
      </c>
      <c r="D35" s="30" t="s">
        <v>32</v>
      </c>
      <c r="E35" s="21">
        <v>942051.18</v>
      </c>
    </row>
    <row r="36" spans="2:5">
      <c r="B36" s="22">
        <v>22</v>
      </c>
      <c r="D36" s="31" t="s">
        <v>33</v>
      </c>
      <c r="E36" s="23">
        <f>SUM(E37:E38)</f>
        <v>505737.44999999995</v>
      </c>
    </row>
    <row r="37" spans="2:5">
      <c r="C37" s="20">
        <v>221</v>
      </c>
      <c r="D37" s="30" t="s">
        <v>34</v>
      </c>
      <c r="E37" s="21">
        <v>495914.35</v>
      </c>
    </row>
    <row r="38" spans="2:5">
      <c r="C38" s="20">
        <v>222</v>
      </c>
      <c r="D38" s="30" t="s">
        <v>35</v>
      </c>
      <c r="E38" s="21">
        <v>9823.1</v>
      </c>
    </row>
    <row r="39" spans="2:5">
      <c r="B39" s="22">
        <v>23</v>
      </c>
      <c r="D39" s="33" t="s">
        <v>36</v>
      </c>
      <c r="E39" s="23">
        <f>SUM(E40:E40)</f>
        <v>424.8</v>
      </c>
    </row>
    <row r="40" spans="2:5">
      <c r="C40" s="20">
        <v>232</v>
      </c>
      <c r="D40" s="34" t="s">
        <v>37</v>
      </c>
      <c r="E40" s="21">
        <v>424.8</v>
      </c>
    </row>
    <row r="41" spans="2:5">
      <c r="B41" s="22">
        <v>24</v>
      </c>
      <c r="C41" s="22"/>
      <c r="D41" s="33" t="s">
        <v>38</v>
      </c>
      <c r="E41" s="23">
        <f>SUM(E42:E43)</f>
        <v>605033.91999999993</v>
      </c>
    </row>
    <row r="42" spans="2:5">
      <c r="C42" s="20">
        <v>241</v>
      </c>
      <c r="D42" s="34" t="s">
        <v>39</v>
      </c>
      <c r="E42" s="21">
        <v>126840</v>
      </c>
    </row>
    <row r="43" spans="2:5">
      <c r="C43" s="20">
        <v>242</v>
      </c>
      <c r="D43" s="34" t="s">
        <v>40</v>
      </c>
      <c r="E43" s="21">
        <v>478193.91999999993</v>
      </c>
    </row>
    <row r="44" spans="2:5">
      <c r="B44" s="22">
        <v>25</v>
      </c>
      <c r="D44" s="33" t="s">
        <v>41</v>
      </c>
      <c r="E44" s="23">
        <f>SUM(E45:E45)</f>
        <v>330109.56</v>
      </c>
    </row>
    <row r="45" spans="2:5">
      <c r="C45" s="20">
        <v>251</v>
      </c>
      <c r="D45" s="34" t="s">
        <v>42</v>
      </c>
      <c r="E45" s="21">
        <v>330109.56</v>
      </c>
    </row>
    <row r="46" spans="2:5">
      <c r="B46" s="22">
        <v>26</v>
      </c>
      <c r="D46" s="33" t="s">
        <v>43</v>
      </c>
      <c r="E46" s="23">
        <f>SUM(E47:E49)</f>
        <v>5472785.1900000004</v>
      </c>
    </row>
    <row r="47" spans="2:5">
      <c r="C47" s="20">
        <v>261</v>
      </c>
      <c r="D47" s="34" t="s">
        <v>44</v>
      </c>
      <c r="E47" s="21">
        <v>5294063.57</v>
      </c>
    </row>
    <row r="48" spans="2:5">
      <c r="C48" s="20">
        <v>264</v>
      </c>
      <c r="D48" s="34" t="s">
        <v>45</v>
      </c>
      <c r="E48" s="21">
        <v>132465.62</v>
      </c>
    </row>
    <row r="49" spans="1:10 16384:16384">
      <c r="C49" s="20">
        <v>269</v>
      </c>
      <c r="D49" s="30" t="s">
        <v>46</v>
      </c>
      <c r="E49" s="21">
        <v>46256</v>
      </c>
    </row>
    <row r="50" spans="1:10 16384:16384">
      <c r="B50" s="22">
        <v>27</v>
      </c>
      <c r="D50" s="33" t="s">
        <v>47</v>
      </c>
      <c r="E50" s="23">
        <f>E51</f>
        <v>391059.02</v>
      </c>
    </row>
    <row r="51" spans="1:10 16384:16384">
      <c r="C51" s="20">
        <v>273</v>
      </c>
      <c r="D51" s="30" t="s">
        <v>48</v>
      </c>
      <c r="E51" s="21">
        <v>391059.02</v>
      </c>
    </row>
    <row r="52" spans="1:10 16384:16384">
      <c r="B52" s="22">
        <v>28</v>
      </c>
      <c r="D52" s="31" t="s">
        <v>49</v>
      </c>
      <c r="E52" s="23">
        <f>SUM(E53:E53)</f>
        <v>293390.34999999998</v>
      </c>
    </row>
    <row r="53" spans="1:10 16384:16384">
      <c r="C53" s="20">
        <v>282</v>
      </c>
      <c r="D53" s="30" t="s">
        <v>50</v>
      </c>
      <c r="E53" s="21">
        <v>293390.34999999998</v>
      </c>
    </row>
    <row r="54" spans="1:10 16384:16384">
      <c r="B54" s="22">
        <v>29</v>
      </c>
      <c r="C54" s="22"/>
      <c r="D54" s="31" t="s">
        <v>51</v>
      </c>
      <c r="E54" s="23">
        <f>SUM(E66:E67,E55:E56)</f>
        <v>7815457.8599999994</v>
      </c>
    </row>
    <row r="55" spans="1:10 16384:16384">
      <c r="C55" s="20">
        <v>292</v>
      </c>
      <c r="D55" s="30" t="s">
        <v>52</v>
      </c>
      <c r="E55" s="21">
        <v>46018.84</v>
      </c>
      <c r="G55" s="35"/>
      <c r="H55" s="24"/>
    </row>
    <row r="56" spans="1:10 16384:16384" s="36" customFormat="1">
      <c r="C56" s="36">
        <v>296</v>
      </c>
      <c r="D56" s="37" t="s">
        <v>53</v>
      </c>
      <c r="E56" s="21">
        <v>6927994.1099999994</v>
      </c>
      <c r="F56" s="38"/>
      <c r="J56" s="61"/>
      <c r="XFD56" s="36">
        <f>SUM(A56:XFC56)</f>
        <v>6928290.1099999994</v>
      </c>
    </row>
    <row r="57" spans="1:10 16384:16384" s="36" customFormat="1">
      <c r="A57" s="20"/>
      <c r="B57" s="67"/>
      <c r="C57" s="67"/>
      <c r="D57" s="20"/>
      <c r="E57" s="21"/>
      <c r="F57" s="68"/>
      <c r="J57" s="61"/>
    </row>
    <row r="58" spans="1:10 16384:16384" s="36" customFormat="1">
      <c r="A58" s="20"/>
      <c r="B58" s="67"/>
      <c r="C58" s="67"/>
      <c r="D58" s="20"/>
      <c r="E58" s="21"/>
      <c r="F58" s="68"/>
      <c r="J58" s="61"/>
    </row>
    <row r="59" spans="1:10 16384:16384" s="36" customFormat="1">
      <c r="A59" s="20"/>
      <c r="B59" s="67"/>
      <c r="C59" s="67"/>
      <c r="D59" s="20"/>
      <c r="E59" s="21"/>
      <c r="F59" s="68"/>
      <c r="J59" s="61"/>
    </row>
    <row r="60" spans="1:10 16384:16384" s="36" customFormat="1">
      <c r="A60" s="20"/>
      <c r="B60" s="67"/>
      <c r="C60" s="67"/>
      <c r="D60" s="20"/>
      <c r="E60" s="21"/>
      <c r="F60" s="68"/>
      <c r="J60" s="61"/>
    </row>
    <row r="61" spans="1:10 16384:16384" s="36" customFormat="1">
      <c r="A61" s="20"/>
      <c r="B61" s="64"/>
      <c r="C61" s="64"/>
      <c r="D61" s="20"/>
      <c r="E61" s="21"/>
      <c r="F61" s="65"/>
      <c r="J61" s="61"/>
    </row>
    <row r="62" spans="1:10 16384:16384" s="36" customFormat="1" ht="15.75">
      <c r="A62" s="69" t="s">
        <v>0</v>
      </c>
      <c r="B62" s="69"/>
      <c r="C62" s="69"/>
      <c r="D62" s="69"/>
      <c r="E62" s="69"/>
      <c r="F62" s="69"/>
      <c r="J62" s="61"/>
    </row>
    <row r="63" spans="1:10 16384:16384" s="36" customFormat="1" ht="15.75">
      <c r="A63" s="69" t="s">
        <v>1</v>
      </c>
      <c r="B63" s="69"/>
      <c r="C63" s="69"/>
      <c r="D63" s="69"/>
      <c r="E63" s="69"/>
      <c r="F63" s="69"/>
      <c r="J63" s="61"/>
    </row>
    <row r="64" spans="1:10 16384:16384" ht="15.75">
      <c r="A64" s="69" t="s">
        <v>2</v>
      </c>
      <c r="B64" s="69"/>
      <c r="C64" s="69"/>
      <c r="D64" s="69"/>
      <c r="E64" s="69"/>
      <c r="F64" s="69"/>
    </row>
    <row r="65" spans="1:10" ht="16.5" thickBot="1">
      <c r="A65" s="66" t="s">
        <v>3</v>
      </c>
      <c r="B65" s="66"/>
      <c r="C65" s="66"/>
      <c r="D65" s="66"/>
      <c r="E65" s="66"/>
      <c r="F65" s="66"/>
    </row>
    <row r="66" spans="1:10" s="21" customFormat="1" ht="15.75" thickTop="1">
      <c r="A66" s="36"/>
      <c r="B66" s="36"/>
      <c r="C66" s="36">
        <v>297</v>
      </c>
      <c r="D66" s="37" t="s">
        <v>54</v>
      </c>
      <c r="E66" s="38">
        <v>701778.82</v>
      </c>
      <c r="F66" s="78"/>
      <c r="J66" s="62"/>
    </row>
    <row r="67" spans="1:10" s="21" customFormat="1">
      <c r="A67" s="36"/>
      <c r="B67" s="36"/>
      <c r="C67" s="36">
        <v>299</v>
      </c>
      <c r="D67" s="37" t="s">
        <v>51</v>
      </c>
      <c r="E67" s="21">
        <v>139666.09</v>
      </c>
      <c r="F67" s="38"/>
      <c r="J67" s="62"/>
    </row>
    <row r="68" spans="1:10" s="21" customFormat="1">
      <c r="A68" s="20"/>
      <c r="B68" s="20"/>
      <c r="C68" s="20"/>
      <c r="D68" s="22" t="s">
        <v>55</v>
      </c>
      <c r="E68" s="23"/>
      <c r="F68" s="23">
        <f>E54+E52+E50+E46+E44+E41+E39+E36+E32</f>
        <v>16582284.77</v>
      </c>
      <c r="J68" s="62"/>
    </row>
    <row r="69" spans="1:10" s="21" customFormat="1" ht="15.75">
      <c r="A69" s="48" t="s">
        <v>56</v>
      </c>
      <c r="B69" s="45"/>
      <c r="C69" s="45"/>
      <c r="D69" s="55" t="s">
        <v>57</v>
      </c>
      <c r="E69" s="49">
        <f>+E70+E73+E75+E80+E82+E84+E92+E96</f>
        <v>2430484.33</v>
      </c>
      <c r="J69" s="62"/>
    </row>
    <row r="70" spans="1:10" s="21" customFormat="1">
      <c r="A70" s="22"/>
      <c r="B70" s="22">
        <v>31</v>
      </c>
      <c r="C70" s="22"/>
      <c r="D70" s="32" t="s">
        <v>58</v>
      </c>
      <c r="E70" s="23">
        <f>SUM(E71:E72)</f>
        <v>271702.67000000004</v>
      </c>
      <c r="F70" s="23"/>
      <c r="J70" s="62"/>
    </row>
    <row r="71" spans="1:10" s="21" customFormat="1">
      <c r="A71" s="20"/>
      <c r="B71" s="20"/>
      <c r="C71" s="20">
        <v>311</v>
      </c>
      <c r="D71" s="30" t="s">
        <v>59</v>
      </c>
      <c r="E71" s="21">
        <v>246442.67</v>
      </c>
      <c r="J71" s="62"/>
    </row>
    <row r="72" spans="1:10" s="21" customFormat="1">
      <c r="A72" s="20"/>
      <c r="B72" s="20"/>
      <c r="C72" s="20">
        <v>313</v>
      </c>
      <c r="D72" s="20" t="s">
        <v>60</v>
      </c>
      <c r="E72" s="21">
        <v>25260</v>
      </c>
      <c r="J72" s="62"/>
    </row>
    <row r="73" spans="1:10" s="21" customFormat="1">
      <c r="A73" s="20"/>
      <c r="B73" s="22">
        <v>32</v>
      </c>
      <c r="C73" s="22"/>
      <c r="D73" s="29" t="s">
        <v>61</v>
      </c>
      <c r="E73" s="23">
        <f>SUM(E74:E74)</f>
        <v>57555.8</v>
      </c>
      <c r="J73" s="62"/>
    </row>
    <row r="74" spans="1:10" s="21" customFormat="1">
      <c r="A74" s="20"/>
      <c r="B74" s="22"/>
      <c r="C74" s="20">
        <v>322</v>
      </c>
      <c r="D74" s="30" t="s">
        <v>62</v>
      </c>
      <c r="E74" s="21">
        <v>57555.8</v>
      </c>
      <c r="J74" s="62"/>
    </row>
    <row r="75" spans="1:10" s="21" customFormat="1">
      <c r="A75" s="20"/>
      <c r="B75" s="22">
        <v>33</v>
      </c>
      <c r="C75" s="20"/>
      <c r="D75" s="31" t="s">
        <v>63</v>
      </c>
      <c r="E75" s="23">
        <f>SUM(E76:E79)</f>
        <v>594111.64</v>
      </c>
      <c r="J75" s="62"/>
    </row>
    <row r="76" spans="1:10" s="21" customFormat="1">
      <c r="A76" s="20"/>
      <c r="B76" s="22"/>
      <c r="C76" s="20">
        <v>331</v>
      </c>
      <c r="D76" s="30" t="s">
        <v>64</v>
      </c>
      <c r="E76" s="21">
        <v>42717.79</v>
      </c>
      <c r="J76" s="62"/>
    </row>
    <row r="77" spans="1:10" s="21" customFormat="1">
      <c r="A77" s="20"/>
      <c r="B77" s="20"/>
      <c r="C77" s="20">
        <v>332</v>
      </c>
      <c r="D77" s="30" t="s">
        <v>65</v>
      </c>
      <c r="E77" s="21">
        <v>25524.2</v>
      </c>
      <c r="J77" s="62"/>
    </row>
    <row r="78" spans="1:10" s="21" customFormat="1">
      <c r="A78" s="20"/>
      <c r="B78" s="20"/>
      <c r="C78" s="20">
        <v>333</v>
      </c>
      <c r="D78" s="30" t="s">
        <v>66</v>
      </c>
      <c r="E78" s="21">
        <v>519869.65</v>
      </c>
      <c r="J78" s="62"/>
    </row>
    <row r="79" spans="1:10" s="21" customFormat="1">
      <c r="A79" s="20"/>
      <c r="B79" s="20"/>
      <c r="C79" s="20">
        <v>334</v>
      </c>
      <c r="D79" s="30" t="s">
        <v>67</v>
      </c>
      <c r="E79" s="21">
        <v>6000</v>
      </c>
      <c r="F79" s="21" t="s">
        <v>68</v>
      </c>
      <c r="J79" s="62"/>
    </row>
    <row r="80" spans="1:10" s="21" customFormat="1">
      <c r="A80" s="20"/>
      <c r="B80" s="22">
        <v>34</v>
      </c>
      <c r="C80" s="22"/>
      <c r="D80" s="31" t="s">
        <v>69</v>
      </c>
      <c r="E80" s="23">
        <f>SUM(E81:E81)</f>
        <v>708364.3</v>
      </c>
      <c r="J80" s="62"/>
    </row>
    <row r="81" spans="1:10" s="21" customFormat="1">
      <c r="A81" s="20"/>
      <c r="B81" s="20"/>
      <c r="C81" s="20">
        <v>341</v>
      </c>
      <c r="D81" s="30" t="s">
        <v>70</v>
      </c>
      <c r="E81" s="21">
        <v>708364.3</v>
      </c>
      <c r="J81" s="62"/>
    </row>
    <row r="82" spans="1:10">
      <c r="B82" s="39" t="s">
        <v>71</v>
      </c>
      <c r="D82" s="29" t="s">
        <v>72</v>
      </c>
      <c r="E82" s="23">
        <f>SUM(E83)</f>
        <v>2878.02</v>
      </c>
    </row>
    <row r="83" spans="1:10">
      <c r="C83" s="20">
        <v>365</v>
      </c>
      <c r="D83" s="30" t="s">
        <v>73</v>
      </c>
      <c r="E83" s="21">
        <v>2878.02</v>
      </c>
    </row>
    <row r="84" spans="1:10">
      <c r="B84" s="22">
        <v>39</v>
      </c>
      <c r="C84" s="22"/>
      <c r="D84" s="31" t="s">
        <v>74</v>
      </c>
      <c r="E84" s="23">
        <f>SUM(E85:E90)</f>
        <v>621793.35000000009</v>
      </c>
    </row>
    <row r="85" spans="1:10">
      <c r="C85" s="20">
        <v>391</v>
      </c>
      <c r="D85" s="37" t="s">
        <v>75</v>
      </c>
      <c r="E85" s="21">
        <v>4495.8</v>
      </c>
    </row>
    <row r="86" spans="1:10">
      <c r="C86" s="20">
        <v>392</v>
      </c>
      <c r="D86" s="37" t="s">
        <v>76</v>
      </c>
      <c r="E86" s="21">
        <v>49670.16</v>
      </c>
    </row>
    <row r="87" spans="1:10">
      <c r="C87" s="20">
        <v>395</v>
      </c>
      <c r="D87" s="37" t="s">
        <v>77</v>
      </c>
      <c r="E87" s="21">
        <v>4304.78</v>
      </c>
    </row>
    <row r="88" spans="1:10">
      <c r="C88" s="20">
        <v>396</v>
      </c>
      <c r="D88" s="37" t="s">
        <v>78</v>
      </c>
      <c r="E88" s="21">
        <v>101744.1</v>
      </c>
    </row>
    <row r="89" spans="1:10">
      <c r="C89" s="20">
        <v>397</v>
      </c>
      <c r="D89" s="37" t="s">
        <v>79</v>
      </c>
      <c r="E89" s="21">
        <v>289882.51</v>
      </c>
    </row>
    <row r="90" spans="1:10">
      <c r="C90" s="20">
        <v>399</v>
      </c>
      <c r="D90" s="37" t="s">
        <v>80</v>
      </c>
      <c r="E90" s="21">
        <v>171696</v>
      </c>
    </row>
    <row r="91" spans="1:10">
      <c r="D91" s="22" t="s">
        <v>81</v>
      </c>
      <c r="E91" s="23"/>
      <c r="F91" s="23">
        <f>E70+E73+E75+E80+E82+E84</f>
        <v>2256405.7800000003</v>
      </c>
    </row>
    <row r="92" spans="1:10" ht="15.75">
      <c r="A92" s="48" t="s">
        <v>108</v>
      </c>
      <c r="B92" s="54">
        <v>40</v>
      </c>
      <c r="C92" s="45"/>
      <c r="D92" s="55" t="s">
        <v>82</v>
      </c>
      <c r="E92" s="49">
        <f>E93</f>
        <v>57442.5</v>
      </c>
      <c r="F92" s="23"/>
    </row>
    <row r="93" spans="1:10">
      <c r="C93" s="20">
        <v>424</v>
      </c>
      <c r="D93" s="40" t="s">
        <v>83</v>
      </c>
      <c r="E93" s="21">
        <v>57442.5</v>
      </c>
      <c r="F93" s="23"/>
    </row>
    <row r="94" spans="1:10">
      <c r="D94" s="32" t="s">
        <v>84</v>
      </c>
      <c r="F94" s="23">
        <f>E92</f>
        <v>57442.5</v>
      </c>
    </row>
    <row r="95" spans="1:10" ht="15.75">
      <c r="A95" s="48" t="s">
        <v>85</v>
      </c>
      <c r="B95" s="45"/>
      <c r="C95" s="45"/>
      <c r="D95" s="55" t="s">
        <v>86</v>
      </c>
      <c r="E95" s="49">
        <f>+E96</f>
        <v>116636.05</v>
      </c>
      <c r="G95" s="21"/>
      <c r="H95" s="24"/>
    </row>
    <row r="96" spans="1:10">
      <c r="A96" s="27"/>
      <c r="B96" s="22">
        <v>61</v>
      </c>
      <c r="D96" s="32" t="s">
        <v>50</v>
      </c>
      <c r="E96" s="23">
        <f>SUM(E97:E97)</f>
        <v>116636.05</v>
      </c>
      <c r="G96" s="21"/>
      <c r="H96" s="24"/>
    </row>
    <row r="97" spans="1:9">
      <c r="C97" s="20">
        <v>617</v>
      </c>
      <c r="D97" s="30" t="s">
        <v>87</v>
      </c>
      <c r="E97" s="21">
        <v>116636.05</v>
      </c>
    </row>
    <row r="98" spans="1:9">
      <c r="D98" s="23" t="s">
        <v>88</v>
      </c>
      <c r="F98" s="23">
        <f>+E95</f>
        <v>116636.05</v>
      </c>
    </row>
    <row r="99" spans="1:9">
      <c r="D99" s="21"/>
    </row>
    <row r="100" spans="1:9">
      <c r="D100" s="29" t="s">
        <v>89</v>
      </c>
      <c r="F100" s="23">
        <f>F98+F94+F91+F68+F30</f>
        <v>27584976.010000002</v>
      </c>
      <c r="G100" s="21"/>
    </row>
    <row r="101" spans="1:9">
      <c r="D101" s="30" t="s">
        <v>90</v>
      </c>
      <c r="F101" s="21">
        <v>858324.12999999977</v>
      </c>
      <c r="G101" s="24"/>
    </row>
    <row r="102" spans="1:9" ht="15.75">
      <c r="A102" s="56"/>
      <c r="B102" s="56"/>
      <c r="C102" s="56"/>
      <c r="D102" s="57" t="s">
        <v>91</v>
      </c>
      <c r="E102" s="58"/>
      <c r="F102" s="52">
        <f>+F100-F101</f>
        <v>26726651.880000003</v>
      </c>
    </row>
    <row r="103" spans="1:9" ht="15.75">
      <c r="A103" s="56"/>
      <c r="B103" s="56"/>
      <c r="C103" s="56"/>
      <c r="D103" s="57" t="s">
        <v>92</v>
      </c>
      <c r="E103" s="58"/>
      <c r="F103" s="52">
        <f>+F13-F102</f>
        <v>42079199.069999985</v>
      </c>
      <c r="G103" s="21"/>
    </row>
    <row r="105" spans="1:9">
      <c r="D105" s="22" t="s">
        <v>93</v>
      </c>
      <c r="E105" s="23"/>
      <c r="F105" s="21">
        <v>42079199.07</v>
      </c>
      <c r="G105" s="24"/>
    </row>
    <row r="106" spans="1:9">
      <c r="D106" s="22"/>
      <c r="E106" s="23"/>
      <c r="F106" s="23"/>
    </row>
    <row r="107" spans="1:9">
      <c r="D107" s="41" t="s">
        <v>94</v>
      </c>
      <c r="E107" s="23"/>
      <c r="F107" s="23">
        <f>F103-F105</f>
        <v>0</v>
      </c>
    </row>
    <row r="108" spans="1:9">
      <c r="D108" s="42">
        <v>41401</v>
      </c>
      <c r="E108" s="23"/>
      <c r="F108" s="23"/>
    </row>
    <row r="109" spans="1:9">
      <c r="D109" s="22"/>
      <c r="E109" s="23"/>
      <c r="F109" s="23"/>
    </row>
    <row r="110" spans="1:9">
      <c r="D110" s="22"/>
      <c r="E110" s="23"/>
      <c r="F110" s="23"/>
    </row>
    <row r="111" spans="1:9">
      <c r="D111" s="22"/>
      <c r="E111" s="23"/>
      <c r="F111" s="23"/>
      <c r="H111" s="59" t="s">
        <v>109</v>
      </c>
      <c r="I111" s="59"/>
    </row>
    <row r="112" spans="1:9">
      <c r="D112" s="22"/>
      <c r="E112" s="23"/>
      <c r="H112" s="59" t="s">
        <v>110</v>
      </c>
      <c r="I112" s="59"/>
    </row>
    <row r="113" spans="4:10">
      <c r="D113" s="22"/>
      <c r="E113" s="23"/>
      <c r="F113" s="23"/>
      <c r="H113" s="59" t="s">
        <v>120</v>
      </c>
      <c r="I113" s="59"/>
    </row>
    <row r="114" spans="4:10">
      <c r="D114" s="22"/>
      <c r="E114" s="23"/>
      <c r="F114" s="23"/>
      <c r="H114" s="1"/>
      <c r="I114" s="1"/>
    </row>
    <row r="115" spans="4:10">
      <c r="H115" s="1"/>
      <c r="I115" s="1"/>
    </row>
    <row r="116" spans="4:10">
      <c r="H116" s="60" t="s">
        <v>5</v>
      </c>
      <c r="I116" s="60">
        <f>F13</f>
        <v>68805850.949999988</v>
      </c>
    </row>
    <row r="117" spans="4:10">
      <c r="H117" s="1" t="s">
        <v>111</v>
      </c>
      <c r="I117" s="1">
        <f>F30</f>
        <v>8572206.9100000001</v>
      </c>
      <c r="J117" s="62">
        <f>I117/$I$122</f>
        <v>0.31075636632391618</v>
      </c>
    </row>
    <row r="118" spans="4:10">
      <c r="H118" s="1" t="s">
        <v>112</v>
      </c>
      <c r="I118" s="1">
        <f>F68</f>
        <v>16582284.77</v>
      </c>
      <c r="J118" s="62">
        <f t="shared" ref="J118:J122" si="0">I118/$I$122</f>
        <v>0.60113464532246297</v>
      </c>
    </row>
    <row r="119" spans="4:10">
      <c r="H119" s="1" t="s">
        <v>113</v>
      </c>
      <c r="I119" s="1">
        <f>F91</f>
        <v>2256405.7800000003</v>
      </c>
      <c r="J119" s="62">
        <f t="shared" si="0"/>
        <v>8.1798359338141766E-2</v>
      </c>
    </row>
    <row r="120" spans="4:10">
      <c r="H120" s="1" t="s">
        <v>114</v>
      </c>
      <c r="I120" s="1">
        <f>F94</f>
        <v>57442.5</v>
      </c>
      <c r="J120" s="62">
        <f t="shared" si="0"/>
        <v>2.0823835401986997E-3</v>
      </c>
    </row>
    <row r="121" spans="4:10">
      <c r="H121" s="1" t="s">
        <v>115</v>
      </c>
      <c r="I121" s="1">
        <f>F98</f>
        <v>116636.05</v>
      </c>
      <c r="J121" s="62">
        <f t="shared" si="0"/>
        <v>4.2282454752803683E-3</v>
      </c>
    </row>
    <row r="122" spans="4:10">
      <c r="H122" s="60" t="s">
        <v>116</v>
      </c>
      <c r="I122" s="60">
        <f>SUM(I117:I121)</f>
        <v>27584976.010000002</v>
      </c>
      <c r="J122" s="62">
        <f t="shared" si="0"/>
        <v>1</v>
      </c>
    </row>
    <row r="123" spans="4:10">
      <c r="H123" s="60" t="s">
        <v>118</v>
      </c>
      <c r="I123" s="60">
        <f>F101</f>
        <v>858324.12999999977</v>
      </c>
    </row>
    <row r="124" spans="4:10">
      <c r="H124" s="60" t="s">
        <v>119</v>
      </c>
      <c r="I124" s="60">
        <f>I122-I123</f>
        <v>26726651.880000003</v>
      </c>
    </row>
    <row r="125" spans="4:10">
      <c r="H125" s="60" t="s">
        <v>117</v>
      </c>
      <c r="I125" s="60">
        <f>I116-I124</f>
        <v>42079199.069999985</v>
      </c>
    </row>
    <row r="126" spans="4:10">
      <c r="H126" s="1"/>
      <c r="I126" s="61"/>
    </row>
  </sheetData>
  <mergeCells count="12">
    <mergeCell ref="A65:F65"/>
    <mergeCell ref="B1:C4"/>
    <mergeCell ref="F1:F4"/>
    <mergeCell ref="A6:F6"/>
    <mergeCell ref="A7:F7"/>
    <mergeCell ref="A8:F8"/>
    <mergeCell ref="A9:F9"/>
    <mergeCell ref="B57:C60"/>
    <mergeCell ref="F57:F60"/>
    <mergeCell ref="A62:F62"/>
    <mergeCell ref="A63:F63"/>
    <mergeCell ref="A64:F6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M27"/>
  <sheetViews>
    <sheetView topLeftCell="A10" workbookViewId="0">
      <selection activeCell="A13" sqref="A13:XFD14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1" customWidth="1"/>
    <col min="6" max="6" width="4.85546875" style="1" customWidth="1"/>
    <col min="7" max="7" width="20.28515625" style="1" bestFit="1" customWidth="1"/>
    <col min="8" max="8" width="14" style="1" customWidth="1"/>
    <col min="9" max="9" width="41.42578125" style="1" customWidth="1"/>
    <col min="10" max="10" width="18.140625" style="1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7" spans="1:39" ht="18.75">
      <c r="A7" s="76" t="s">
        <v>0</v>
      </c>
      <c r="B7" s="76"/>
      <c r="C7" s="76"/>
      <c r="D7" s="76"/>
      <c r="E7" s="76"/>
      <c r="F7" s="76"/>
      <c r="G7" s="76"/>
      <c r="H7" s="76"/>
    </row>
    <row r="8" spans="1:39" ht="15">
      <c r="A8" s="77"/>
      <c r="B8" s="77"/>
      <c r="C8" s="77"/>
      <c r="D8" s="77"/>
      <c r="E8" s="77"/>
      <c r="F8" s="77"/>
    </row>
    <row r="9" spans="1:39" ht="15.75">
      <c r="A9" s="72" t="s">
        <v>95</v>
      </c>
      <c r="B9" s="72"/>
      <c r="C9" s="72"/>
      <c r="D9" s="72"/>
      <c r="E9" s="72"/>
      <c r="F9" s="72"/>
      <c r="G9" s="72"/>
    </row>
    <row r="10" spans="1:39" ht="15.75">
      <c r="A10" s="72" t="s">
        <v>107</v>
      </c>
      <c r="B10" s="72"/>
      <c r="C10" s="72"/>
      <c r="D10" s="72"/>
      <c r="E10" s="72"/>
      <c r="F10" s="72"/>
      <c r="G10" s="72"/>
    </row>
    <row r="11" spans="1:39" ht="15.75">
      <c r="A11" s="72" t="s">
        <v>96</v>
      </c>
      <c r="B11" s="72"/>
      <c r="C11" s="72"/>
      <c r="D11" s="72"/>
      <c r="E11" s="72"/>
      <c r="F11" s="72"/>
      <c r="G11" s="72"/>
    </row>
    <row r="12" spans="1:39">
      <c r="A12" s="3"/>
      <c r="B12" s="3"/>
      <c r="C12" s="3"/>
      <c r="D12" s="4"/>
      <c r="E12" s="5"/>
      <c r="F12" s="5"/>
      <c r="G12" s="5"/>
    </row>
    <row r="14" spans="1:39" s="1" customFormat="1" ht="15.75">
      <c r="A14" s="72" t="s">
        <v>97</v>
      </c>
      <c r="B14" s="72"/>
      <c r="C14" s="72"/>
      <c r="D14" s="72"/>
      <c r="E14" s="72"/>
      <c r="F14" s="72"/>
      <c r="G14" s="7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1" customFormat="1" ht="15.75">
      <c r="A15" s="72"/>
      <c r="B15" s="72"/>
      <c r="C15" s="72"/>
      <c r="D15" s="72"/>
      <c r="E15" s="72"/>
      <c r="F15" s="72"/>
      <c r="G15" s="7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1" customFormat="1" ht="15">
      <c r="A16" s="2"/>
      <c r="B16" s="2"/>
      <c r="C16" s="2"/>
      <c r="D16" s="6"/>
      <c r="E16" s="6"/>
      <c r="F16" s="6"/>
      <c r="G16" s="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1" customFormat="1">
      <c r="A17" s="2"/>
      <c r="B17" s="2"/>
      <c r="C17" s="2"/>
      <c r="D17" s="7"/>
      <c r="E17" s="7"/>
      <c r="F17" s="7"/>
      <c r="G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1" customFormat="1" ht="15.75">
      <c r="A18" s="73" t="s">
        <v>98</v>
      </c>
      <c r="B18" s="73"/>
      <c r="C18" s="73"/>
      <c r="D18" s="73"/>
      <c r="E18" s="8"/>
      <c r="F18" s="8"/>
      <c r="G18" s="9" t="s">
        <v>99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1" customFormat="1" ht="18">
      <c r="A19" s="74" t="s">
        <v>100</v>
      </c>
      <c r="B19" s="74"/>
      <c r="C19" s="74"/>
      <c r="D19" s="74"/>
      <c r="E19" s="10"/>
      <c r="F19" s="10"/>
      <c r="G19" s="11">
        <v>51785533.949999996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1" customFormat="1" ht="18">
      <c r="A20" s="74" t="s">
        <v>101</v>
      </c>
      <c r="B20" s="74"/>
      <c r="C20" s="74"/>
      <c r="D20" s="74"/>
      <c r="E20" s="10"/>
      <c r="F20" s="12"/>
      <c r="G20" s="13">
        <v>17020317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1" customFormat="1" ht="18">
      <c r="A21" s="75" t="s">
        <v>102</v>
      </c>
      <c r="B21" s="75"/>
      <c r="C21" s="75"/>
      <c r="D21" s="75"/>
      <c r="E21" s="12"/>
      <c r="F21" s="12"/>
      <c r="G21" s="14">
        <f>SUM(G19:G20)</f>
        <v>68805850.949999988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1" customFormat="1" ht="30" customHeight="1">
      <c r="A22" s="15"/>
      <c r="B22" s="15"/>
      <c r="C22" s="15"/>
      <c r="D22" s="16"/>
      <c r="E22" s="12"/>
      <c r="F22" s="12"/>
      <c r="G22" s="1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1" customFormat="1" ht="18">
      <c r="A23" s="75" t="s">
        <v>103</v>
      </c>
      <c r="B23" s="75"/>
      <c r="C23" s="15"/>
      <c r="D23" s="12"/>
      <c r="E23" s="12"/>
      <c r="F23" s="12"/>
      <c r="G23" s="1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1" customFormat="1" ht="18">
      <c r="A24" s="70" t="s">
        <v>104</v>
      </c>
      <c r="B24" s="70"/>
      <c r="C24" s="70"/>
      <c r="D24" s="70"/>
      <c r="E24" s="12"/>
      <c r="F24" s="11"/>
      <c r="G24" s="11">
        <v>26726651.879999999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1" customFormat="1" ht="18.75" thickBot="1">
      <c r="A25" s="71" t="s">
        <v>105</v>
      </c>
      <c r="B25" s="71"/>
      <c r="C25" s="71"/>
      <c r="D25" s="71"/>
      <c r="E25" s="11"/>
      <c r="F25" s="16"/>
      <c r="G25" s="17">
        <f>+G21-G24</f>
        <v>42079199.069999993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1" customFormat="1" ht="30" customHeight="1" thickTop="1">
      <c r="A26" s="71"/>
      <c r="B26" s="71"/>
      <c r="C26" s="71"/>
      <c r="D26" s="18"/>
      <c r="E26" s="16"/>
      <c r="F26" s="18"/>
      <c r="G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1" customFormat="1" ht="15.75">
      <c r="A27" s="2"/>
      <c r="B27" s="2"/>
      <c r="C27" s="2"/>
      <c r="D27" s="2"/>
      <c r="E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Ejecucion </vt:lpstr>
      <vt:lpstr>Resumen 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santa.garcia</cp:lastModifiedBy>
  <dcterms:created xsi:type="dcterms:W3CDTF">2014-04-16T16:00:45Z</dcterms:created>
  <dcterms:modified xsi:type="dcterms:W3CDTF">2014-04-23T00:43:07Z</dcterms:modified>
</cp:coreProperties>
</file>