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 activeTab="1"/>
  </bookViews>
  <sheets>
    <sheet name="Gráfico1" sheetId="4" r:id="rId1"/>
    <sheet name="Ejecucion" sheetId="1" r:id="rId2"/>
    <sheet name="Resumen " sheetId="2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I118" i="1"/>
  <c r="E16"/>
  <c r="E18"/>
  <c r="E20"/>
  <c r="E22"/>
  <c r="E26"/>
  <c r="E73"/>
  <c r="E15" l="1"/>
  <c r="F29" s="1"/>
  <c r="I113" s="1"/>
  <c r="E86" l="1"/>
  <c r="E79"/>
  <c r="E76"/>
  <c r="E71"/>
  <c r="E69"/>
  <c r="E53"/>
  <c r="E50"/>
  <c r="E48"/>
  <c r="E44"/>
  <c r="E42"/>
  <c r="E40"/>
  <c r="E38"/>
  <c r="E35"/>
  <c r="E31"/>
  <c r="E30" l="1"/>
  <c r="E68"/>
  <c r="F85" s="1"/>
  <c r="I115" s="1"/>
  <c r="G21" i="2"/>
  <c r="G25" s="1"/>
  <c r="F88" i="1"/>
  <c r="I116" s="1"/>
  <c r="XFD56"/>
  <c r="F12"/>
  <c r="I112" s="1"/>
  <c r="F67" l="1"/>
  <c r="I114" s="1"/>
  <c r="I117" s="1"/>
  <c r="J117" l="1"/>
  <c r="J116"/>
  <c r="I119"/>
  <c r="I120" s="1"/>
  <c r="J115"/>
  <c r="J114"/>
  <c r="J113"/>
  <c r="F90"/>
  <c r="F92" s="1"/>
  <c r="F93" s="1"/>
  <c r="F97" s="1"/>
</calcChain>
</file>

<file path=xl/sharedStrings.xml><?xml version="1.0" encoding="utf-8"?>
<sst xmlns="http://schemas.openxmlformats.org/spreadsheetml/2006/main" count="117" uniqueCount="110">
  <si>
    <t>Oficina Presidencial de Tecnologías de la Información y Comunicación (OPTIC)</t>
  </si>
  <si>
    <t>Ejecución de Presupuestaria</t>
  </si>
  <si>
    <t>Período del 01 al 30 de Septiembre 2013</t>
  </si>
  <si>
    <t xml:space="preserve">Valores expresados en RD$ </t>
  </si>
  <si>
    <t>BALANCE DISPONIBLE PARA COMPROMISOS PENDIENTES AL 31/08/2012</t>
  </si>
  <si>
    <t>TOTAL INGRESOS POR PRESUPUESTO MES DE SEPTIEMBRE</t>
  </si>
  <si>
    <t>DISPONIBLE PARA EL PERIODO</t>
  </si>
  <si>
    <t>DESEMBOLSOS EFECTUADOS</t>
  </si>
  <si>
    <t>Objeto</t>
  </si>
  <si>
    <t>Cuenta</t>
  </si>
  <si>
    <t>Subcuenta</t>
  </si>
  <si>
    <t>DESCRIPCION DE CUENTAS</t>
  </si>
  <si>
    <t>01</t>
  </si>
  <si>
    <t>SERVICIOS PERSONALES</t>
  </si>
  <si>
    <t>Sueldo para cargos fijos</t>
  </si>
  <si>
    <t>Sueldos fijos</t>
  </si>
  <si>
    <t>Sobresueldos</t>
  </si>
  <si>
    <t>Especialismo</t>
  </si>
  <si>
    <t xml:space="preserve">Honorarios </t>
  </si>
  <si>
    <t>Honorarios Profesionales y Técnicos</t>
  </si>
  <si>
    <t>Gratificaciones y bonificaciones</t>
  </si>
  <si>
    <t>Regalia Pascual</t>
  </si>
  <si>
    <t>Prestaciones laborales</t>
  </si>
  <si>
    <t>Pago de Vacaciones</t>
  </si>
  <si>
    <t>Contribuciones a la seguridad social</t>
  </si>
  <si>
    <t>Contribución al seguro familiar de salud y riesgo laboral</t>
  </si>
  <si>
    <t>Contribucion al seguro de pensiones</t>
  </si>
  <si>
    <t>Total Servicios Personales</t>
  </si>
  <si>
    <t>02</t>
  </si>
  <si>
    <t>SERVICIOS NO PERSONALES</t>
  </si>
  <si>
    <t>Servicios de comunicaciones</t>
  </si>
  <si>
    <t>Teléfonos locales</t>
  </si>
  <si>
    <t>Telefax y correo</t>
  </si>
  <si>
    <t>Servicios de Internet y televición por cable</t>
  </si>
  <si>
    <t>Servicios básicos</t>
  </si>
  <si>
    <t>Electricidad</t>
  </si>
  <si>
    <t xml:space="preserve">Agua </t>
  </si>
  <si>
    <t>Publicidad, impresión propaganda</t>
  </si>
  <si>
    <t>Impresión y encuadernación</t>
  </si>
  <si>
    <t>Viáticos</t>
  </si>
  <si>
    <t>Viáticos Dentro del país</t>
  </si>
  <si>
    <t>Transporte y almacenaje</t>
  </si>
  <si>
    <t>Pasajes</t>
  </si>
  <si>
    <t>Alquileres</t>
  </si>
  <si>
    <t>Edificios y locales</t>
  </si>
  <si>
    <t>Equipos de transporte, tracción y elevación</t>
  </si>
  <si>
    <t xml:space="preserve">Otros alquileres </t>
  </si>
  <si>
    <t>Seguros</t>
  </si>
  <si>
    <t>Seguro medico</t>
  </si>
  <si>
    <t>Conservación, rep. menores y construciones temporales</t>
  </si>
  <si>
    <t>Obras Menores</t>
  </si>
  <si>
    <t>Maquinarias y equipos</t>
  </si>
  <si>
    <t>Otros servicios no personales</t>
  </si>
  <si>
    <t>Comisiones y gastos bancarios</t>
  </si>
  <si>
    <t>Servicios especiales</t>
  </si>
  <si>
    <t>Sevicios técnicos y profesionales</t>
  </si>
  <si>
    <t>Impuestos , derechos y tasas</t>
  </si>
  <si>
    <t>Total Servicios no personales</t>
  </si>
  <si>
    <t>03</t>
  </si>
  <si>
    <t>MATERIALES Y SUMINISTROS</t>
  </si>
  <si>
    <t>Alimentos y productos agropecuarios</t>
  </si>
  <si>
    <t>Alimentos y bebidas para personas</t>
  </si>
  <si>
    <t>Textiles y cestuarios</t>
  </si>
  <si>
    <t>Acabados textiles</t>
  </si>
  <si>
    <t>Productos de papel, y cartón e impresos</t>
  </si>
  <si>
    <t>Productos de papel y cartón</t>
  </si>
  <si>
    <t>Textos de enseñanza</t>
  </si>
  <si>
    <t>Combustibles, lubricantes, productos químicos y conexos</t>
  </si>
  <si>
    <t>Combustibles y lubricantes</t>
  </si>
  <si>
    <t>Productos químicos y conexos</t>
  </si>
  <si>
    <t>Productos y útiles varios</t>
  </si>
  <si>
    <t>Útiles de escritorios, oficina  y enseñanza</t>
  </si>
  <si>
    <t>Útiles de cocina y comedor</t>
  </si>
  <si>
    <t>Productos eléctricos y afines</t>
  </si>
  <si>
    <t>Materiales y útiles relacionados con informática</t>
  </si>
  <si>
    <t>Útiles diversos</t>
  </si>
  <si>
    <t>Total Materiales y Suministros</t>
  </si>
  <si>
    <t>Transferencias corrientes</t>
  </si>
  <si>
    <t>Becas y viajes de estudio</t>
  </si>
  <si>
    <t>Total Transferencias Corrientes</t>
  </si>
  <si>
    <t>Total de gastos del mes</t>
  </si>
  <si>
    <t>Menos: Retenciones por pagar</t>
  </si>
  <si>
    <t>Total de desembolsos</t>
  </si>
  <si>
    <t>BALANCE DISPONIBLE AL CORTE</t>
  </si>
  <si>
    <t>BCE NETO AL 30/09/2013</t>
  </si>
  <si>
    <t>DEPARTAMENTO ADMINISTRATIVO FINANCIERO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</si>
  <si>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</si>
  <si>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</si>
  <si>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</si>
  <si>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</si>
  <si>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</si>
  <si>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</si>
  <si>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</si>
  <si>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</si>
  <si>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</si>
  <si>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 xml:space="preserve"> - Balance disponible al 31/08/2013</t>
  </si>
  <si>
    <t>BALANCE  DISPONIBLE AL 30/09/2013</t>
  </si>
  <si>
    <t>Del 1ro. al 31 de SEPTIEMBRE 2013</t>
  </si>
  <si>
    <t>04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</si>
  <si>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</si>
  <si>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</si>
  <si>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</si>
  <si>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</si>
  <si>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</si>
  <si>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</si>
  <si>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Subtotal General Desembolsos</t>
  </si>
  <si>
    <t>BALANCE DISPONIBLE</t>
  </si>
  <si>
    <t>Retenciones por pagar</t>
  </si>
  <si>
    <t>Total de Desembolsos</t>
  </si>
  <si>
    <t>SEPTIEMBRE 2013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</si>
</sst>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  <numFmt numFmtId="166" formatCode="0.0%"/>
    <numFmt numFmtId="167" formatCode="_-* #,##0.0000_-;\-* #,##0.00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73">
    <xf numFmtId="0" fontId="0" fillId="0" borderId="0" xfId="0"/>
    <xf numFmtId="165" fontId="2" fillId="0" borderId="0" xfId="2" applyFont="1"/>
    <xf numFmtId="0" fontId="2" fillId="0" borderId="0" xfId="4" applyFont="1">
      <alignment wrapText="1"/>
    </xf>
    <xf numFmtId="0" fontId="2" fillId="0" borderId="0" xfId="3" applyFont="1" applyBorder="1"/>
    <xf numFmtId="165" fontId="2" fillId="0" borderId="0" xfId="2" applyFont="1" applyBorder="1"/>
    <xf numFmtId="0" fontId="5" fillId="0" borderId="0" xfId="3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4" fillId="0" borderId="0" xfId="3" applyFont="1" applyBorder="1" applyAlignment="1">
      <alignment horizontal="center"/>
    </xf>
    <xf numFmtId="0" fontId="6" fillId="0" borderId="0" xfId="3" applyFont="1" applyBorder="1" applyAlignment="1">
      <alignment wrapText="1"/>
    </xf>
    <xf numFmtId="4" fontId="6" fillId="0" borderId="0" xfId="3" applyNumberFormat="1" applyFont="1" applyBorder="1"/>
    <xf numFmtId="0" fontId="6" fillId="0" borderId="0" xfId="3" applyFont="1" applyBorder="1"/>
    <xf numFmtId="4" fontId="6" fillId="0" borderId="3" xfId="3" applyNumberFormat="1" applyFont="1" applyBorder="1"/>
    <xf numFmtId="4" fontId="3" fillId="0" borderId="0" xfId="3" applyNumberFormat="1" applyFont="1" applyBorder="1"/>
    <xf numFmtId="0" fontId="6" fillId="0" borderId="0" xfId="4" applyFont="1">
      <alignment wrapText="1"/>
    </xf>
    <xf numFmtId="0" fontId="3" fillId="0" borderId="0" xfId="3" applyFont="1" applyBorder="1"/>
    <xf numFmtId="4" fontId="3" fillId="0" borderId="2" xfId="3" applyNumberFormat="1" applyFont="1" applyBorder="1"/>
    <xf numFmtId="0" fontId="4" fillId="0" borderId="0" xfId="3" applyFont="1" applyBorder="1"/>
    <xf numFmtId="4" fontId="4" fillId="0" borderId="0" xfId="3" applyNumberFormat="1" applyFont="1" applyBorder="1"/>
    <xf numFmtId="0" fontId="10" fillId="0" borderId="0" xfId="0" applyFont="1"/>
    <xf numFmtId="43" fontId="10" fillId="0" borderId="0" xfId="1" applyFont="1"/>
    <xf numFmtId="0" fontId="11" fillId="0" borderId="0" xfId="0" applyFont="1"/>
    <xf numFmtId="43" fontId="11" fillId="0" borderId="0" xfId="1" applyFont="1"/>
    <xf numFmtId="43" fontId="10" fillId="0" borderId="0" xfId="0" applyNumberFormat="1" applyFont="1"/>
    <xf numFmtId="43" fontId="10" fillId="0" borderId="0" xfId="1" applyFont="1" applyBorder="1"/>
    <xf numFmtId="43" fontId="11" fillId="0" borderId="2" xfId="1" applyFont="1" applyBorder="1"/>
    <xf numFmtId="49" fontId="11" fillId="0" borderId="0" xfId="0" applyNumberFormat="1" applyFont="1"/>
    <xf numFmtId="49" fontId="10" fillId="0" borderId="0" xfId="0" applyNumberFormat="1" applyFont="1"/>
    <xf numFmtId="0" fontId="11" fillId="0" borderId="0" xfId="0" applyFont="1" applyBorder="1"/>
    <xf numFmtId="0" fontId="10" fillId="0" borderId="0" xfId="0" applyFont="1" applyBorder="1"/>
    <xf numFmtId="0" fontId="11" fillId="0" borderId="0" xfId="0" applyFont="1" applyFill="1" applyBorder="1"/>
    <xf numFmtId="0" fontId="11" fillId="0" borderId="0" xfId="1" applyNumberFormat="1" applyFont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43" fontId="10" fillId="0" borderId="0" xfId="1" applyFont="1" applyFill="1" applyBorder="1"/>
    <xf numFmtId="0" fontId="2" fillId="0" borderId="0" xfId="0" applyFont="1"/>
    <xf numFmtId="0" fontId="2" fillId="0" borderId="0" xfId="0" applyFont="1" applyBorder="1"/>
    <xf numFmtId="43" fontId="2" fillId="0" borderId="0" xfId="1" applyFont="1"/>
    <xf numFmtId="0" fontId="10" fillId="0" borderId="0" xfId="1" applyNumberFormat="1" applyFont="1" applyAlignment="1">
      <alignment horizontal="left"/>
    </xf>
    <xf numFmtId="8" fontId="11" fillId="0" borderId="0" xfId="1" applyNumberFormat="1" applyFont="1"/>
    <xf numFmtId="43" fontId="10" fillId="0" borderId="0" xfId="1" applyNumberFormat="1" applyFont="1"/>
    <xf numFmtId="8" fontId="10" fillId="0" borderId="0" xfId="0" applyNumberFormat="1" applyFont="1"/>
    <xf numFmtId="0" fontId="11" fillId="0" borderId="3" xfId="0" applyFont="1" applyBorder="1"/>
    <xf numFmtId="164" fontId="11" fillId="0" borderId="0" xfId="0" applyNumberFormat="1" applyFont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43" fontId="10" fillId="2" borderId="0" xfId="1" applyFont="1" applyFill="1"/>
    <xf numFmtId="0" fontId="12" fillId="2" borderId="0" xfId="0" applyFont="1" applyFill="1" applyAlignment="1">
      <alignment horizontal="center"/>
    </xf>
    <xf numFmtId="49" fontId="11" fillId="2" borderId="0" xfId="0" applyNumberFormat="1" applyFont="1" applyFill="1"/>
    <xf numFmtId="0" fontId="7" fillId="2" borderId="0" xfId="0" applyFont="1" applyFill="1" applyAlignment="1">
      <alignment horizontal="left"/>
    </xf>
    <xf numFmtId="43" fontId="11" fillId="2" borderId="0" xfId="1" applyFont="1" applyFill="1"/>
    <xf numFmtId="0" fontId="7" fillId="2" borderId="0" xfId="1" applyNumberFormat="1" applyFont="1" applyFill="1" applyAlignment="1">
      <alignment horizontal="center"/>
    </xf>
    <xf numFmtId="0" fontId="11" fillId="2" borderId="0" xfId="0" applyFont="1" applyFill="1"/>
    <xf numFmtId="0" fontId="7" fillId="2" borderId="0" xfId="1" applyNumberFormat="1" applyFont="1" applyFill="1"/>
    <xf numFmtId="0" fontId="7" fillId="2" borderId="0" xfId="0" applyFont="1" applyFill="1" applyBorder="1"/>
    <xf numFmtId="165" fontId="13" fillId="0" borderId="0" xfId="2" applyFont="1"/>
    <xf numFmtId="166" fontId="2" fillId="0" borderId="0" xfId="5" applyNumberFormat="1" applyFont="1" applyAlignment="1">
      <alignment wrapText="1"/>
    </xf>
    <xf numFmtId="165" fontId="13" fillId="0" borderId="0" xfId="2" applyFont="1" applyAlignment="1">
      <alignment horizontal="center"/>
    </xf>
    <xf numFmtId="0" fontId="2" fillId="0" borderId="0" xfId="3" applyFont="1" applyBorder="1" applyAlignment="1">
      <alignment horizontal="left"/>
    </xf>
    <xf numFmtId="167" fontId="13" fillId="0" borderId="0" xfId="2" applyNumberFormat="1" applyFont="1" applyAlignment="1">
      <alignment horizontal="center"/>
    </xf>
    <xf numFmtId="165" fontId="13" fillId="0" borderId="0" xfId="2" applyFont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4" applyFont="1" applyAlignment="1">
      <alignment horizontal="left" wrapText="1"/>
    </xf>
    <xf numFmtId="0" fontId="4" fillId="0" borderId="0" xfId="4" applyFont="1" applyAlignment="1">
      <alignment horizontal="center" wrapText="1"/>
    </xf>
    <xf numFmtId="0" fontId="4" fillId="0" borderId="0" xfId="3" applyFont="1" applyBorder="1" applyAlignment="1">
      <alignment horizontal="center"/>
    </xf>
    <xf numFmtId="0" fontId="6" fillId="0" borderId="0" xfId="3" applyFont="1" applyBorder="1" applyAlignment="1">
      <alignment horizontal="left" wrapText="1"/>
    </xf>
    <xf numFmtId="0" fontId="3" fillId="0" borderId="0" xfId="4" applyFont="1" applyAlignment="1">
      <alignment horizontal="center" wrapText="1"/>
    </xf>
    <xf numFmtId="43" fontId="0" fillId="0" borderId="0" xfId="1" applyFont="1"/>
  </cellXfs>
  <cellStyles count="6">
    <cellStyle name="Comma" xfId="1" builtinId="3"/>
    <cellStyle name="Comma_D2006" xfId="2"/>
    <cellStyle name="Normal" xfId="0" builtinId="0"/>
    <cellStyle name="Normal 2" xfId="3"/>
    <cellStyle name="Normal_D2006" xfId="4"/>
    <cellStyle name="Percent" xfId="5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s-DO" sz="1400"/>
              <a:t>DISTRIBUCI</a:t>
            </a:r>
            <a:r>
              <a:rPr lang="es-DO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ÓN</a:t>
            </a:r>
            <a:r>
              <a:rPr lang="es-DO" sz="1400" baseline="0"/>
              <a:t> PORCENTUAL PRESUPUESTARIA </a:t>
            </a:r>
          </a:p>
          <a:p>
            <a:pPr>
              <a:defRPr/>
            </a:pPr>
            <a:r>
              <a:rPr lang="es-DO" sz="1400" baseline="0"/>
              <a:t>SEPTIEMBRE 2013</a:t>
            </a:r>
            <a:endParaRPr lang="es-DO" sz="1400"/>
          </a:p>
        </c:rich>
      </c:tx>
      <c:layout>
        <c:manualLayout>
          <c:xMode val="edge"/>
          <c:yMode val="edge"/>
          <c:x val="0.29696850393700808"/>
          <c:y val="4.646464646464648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Ejecucion!$H$113:$H$116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</c:strCache>
            </c:strRef>
          </c:cat>
          <c:val>
            <c:numRef>
              <c:f>Ejecucion!$I$113:$I$116</c:f>
              <c:numCache>
                <c:formatCode>_-* #,##0.00_-;\-* #,##0.00_-;_-* "-"??_-;_-@_-</c:formatCode>
                <c:ptCount val="4"/>
                <c:pt idx="0">
                  <c:v>8973644.4000000004</c:v>
                </c:pt>
                <c:pt idx="1">
                  <c:v>12035105.800000001</c:v>
                </c:pt>
                <c:pt idx="2">
                  <c:v>558575.71</c:v>
                </c:pt>
                <c:pt idx="3">
                  <c:v>55165</c:v>
                </c:pt>
              </c:numCache>
            </c:numRef>
          </c:val>
        </c:ser>
        <c:ser>
          <c:idx val="1"/>
          <c:order val="1"/>
          <c:dLbls>
            <c:showPercent val="1"/>
            <c:showLeaderLines val="1"/>
          </c:dLbls>
          <c:cat>
            <c:strRef>
              <c:f>Ejecucion!$H$113:$H$116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</c:strCache>
            </c:strRef>
          </c:cat>
          <c:val>
            <c:numRef>
              <c:f>Ejecucion!$J$113:$J$116</c:f>
              <c:numCache>
                <c:formatCode>0.0%</c:formatCode>
                <c:ptCount val="4"/>
                <c:pt idx="0">
                  <c:v>0.4150143680185272</c:v>
                </c:pt>
                <c:pt idx="1">
                  <c:v>0.55660126532572551</c:v>
                </c:pt>
                <c:pt idx="2">
                  <c:v>2.5833087978853954E-2</c:v>
                </c:pt>
                <c:pt idx="3">
                  <c:v>2.5512786768931974E-3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6853441706883463"/>
          <c:y val="0.43217004692595257"/>
          <c:w val="0.17721338351767627"/>
          <c:h val="0.18450839099658004"/>
        </c:manualLayout>
      </c:layout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77" r="0.75000000000000577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66674</xdr:rowOff>
    </xdr:from>
    <xdr:to>
      <xdr:col>3</xdr:col>
      <xdr:colOff>142875</xdr:colOff>
      <xdr:row>3</xdr:row>
      <xdr:rowOff>133350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304924" cy="552451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428623</xdr:colOff>
      <xdr:row>0</xdr:row>
      <xdr:rowOff>38101</xdr:rowOff>
    </xdr:from>
    <xdr:to>
      <xdr:col>5</xdr:col>
      <xdr:colOff>1171574</xdr:colOff>
      <xdr:row>4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7058023" y="38101"/>
          <a:ext cx="742951" cy="6191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55</xdr:row>
      <xdr:rowOff>142874</xdr:rowOff>
    </xdr:from>
    <xdr:to>
      <xdr:col>3</xdr:col>
      <xdr:colOff>95250</xdr:colOff>
      <xdr:row>59</xdr:row>
      <xdr:rowOff>123825</xdr:rowOff>
    </xdr:to>
    <xdr:pic>
      <xdr:nvPicPr>
        <xdr:cNvPr id="4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57201" y="9353549"/>
          <a:ext cx="1276349" cy="628651"/>
        </a:xfrm>
        <a:prstGeom prst="rect">
          <a:avLst/>
        </a:prstGeom>
      </xdr:spPr>
    </xdr:pic>
    <xdr:clientData/>
  </xdr:twoCellAnchor>
  <xdr:twoCellAnchor editAs="oneCell">
    <xdr:from>
      <xdr:col>5</xdr:col>
      <xdr:colOff>171448</xdr:colOff>
      <xdr:row>56</xdr:row>
      <xdr:rowOff>28576</xdr:rowOff>
    </xdr:from>
    <xdr:to>
      <xdr:col>5</xdr:col>
      <xdr:colOff>971549</xdr:colOff>
      <xdr:row>60</xdr:row>
      <xdr:rowOff>28575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800848" y="9401176"/>
          <a:ext cx="800101" cy="64769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342898</xdr:colOff>
      <xdr:row>0</xdr:row>
      <xdr:rowOff>0</xdr:rowOff>
    </xdr:from>
    <xdr:to>
      <xdr:col>3</xdr:col>
      <xdr:colOff>123825</xdr:colOff>
      <xdr:row>6</xdr:row>
      <xdr:rowOff>47624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342898" y="0"/>
          <a:ext cx="1533527" cy="1019174"/>
        </a:xfrm>
        <a:prstGeom prst="rect">
          <a:avLst/>
        </a:prstGeom>
      </xdr:spPr>
    </xdr:pic>
    <xdr:clientData/>
  </xdr:twoCellAnchor>
  <xdr:twoCellAnchor editAs="oneCell">
    <xdr:from>
      <xdr:col>6</xdr:col>
      <xdr:colOff>990600</xdr:colOff>
      <xdr:row>0</xdr:row>
      <xdr:rowOff>16056</xdr:rowOff>
    </xdr:from>
    <xdr:to>
      <xdr:col>7</xdr:col>
      <xdr:colOff>866775</xdr:colOff>
      <xdr:row>5</xdr:row>
      <xdr:rowOff>65969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686425" y="16056"/>
          <a:ext cx="1228725" cy="85953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20"/>
  <sheetViews>
    <sheetView tabSelected="1" topLeftCell="A84" workbookViewId="0">
      <selection activeCell="F65" sqref="F65:G65"/>
    </sheetView>
  </sheetViews>
  <sheetFormatPr defaultRowHeight="12.75"/>
  <cols>
    <col min="1" max="1" width="6.85546875" style="18" customWidth="1"/>
    <col min="2" max="2" width="7.5703125" style="18" customWidth="1"/>
    <col min="3" max="3" width="10.140625" style="18" customWidth="1"/>
    <col min="4" max="4" width="57.28515625" style="18" customWidth="1"/>
    <col min="5" max="5" width="17.5703125" style="19" bestFit="1" customWidth="1"/>
    <col min="6" max="6" width="20.42578125" style="19" customWidth="1"/>
    <col min="7" max="7" width="14.5703125" style="19" bestFit="1" customWidth="1"/>
    <col min="8" max="8" width="30.7109375" style="18" bestFit="1" customWidth="1"/>
    <col min="9" max="9" width="14" style="18" bestFit="1" customWidth="1"/>
    <col min="10" max="16384" width="9.140625" style="18"/>
  </cols>
  <sheetData>
    <row r="1" spans="1:8">
      <c r="B1" s="61"/>
      <c r="C1" s="61"/>
      <c r="F1" s="62"/>
    </row>
    <row r="2" spans="1:8">
      <c r="B2" s="61"/>
      <c r="C2" s="61"/>
      <c r="F2" s="62"/>
    </row>
    <row r="3" spans="1:8">
      <c r="B3" s="61"/>
      <c r="C3" s="61"/>
      <c r="F3" s="62"/>
    </row>
    <row r="4" spans="1:8">
      <c r="B4" s="61"/>
      <c r="C4" s="61"/>
      <c r="F4" s="62"/>
    </row>
    <row r="5" spans="1:8" ht="15.75">
      <c r="A5" s="63" t="s">
        <v>0</v>
      </c>
      <c r="B5" s="63"/>
      <c r="C5" s="63"/>
      <c r="D5" s="63"/>
      <c r="E5" s="63"/>
      <c r="F5" s="63"/>
    </row>
    <row r="6" spans="1:8" ht="15.75">
      <c r="A6" s="63" t="s">
        <v>1</v>
      </c>
      <c r="B6" s="63"/>
      <c r="C6" s="63"/>
      <c r="D6" s="63"/>
      <c r="E6" s="63"/>
      <c r="F6" s="63"/>
    </row>
    <row r="7" spans="1:8" ht="15.75">
      <c r="A7" s="63" t="s">
        <v>2</v>
      </c>
      <c r="B7" s="63"/>
      <c r="C7" s="63"/>
      <c r="D7" s="63"/>
      <c r="E7" s="63"/>
      <c r="F7" s="63"/>
    </row>
    <row r="8" spans="1:8" ht="16.5" thickBot="1">
      <c r="A8" s="60" t="s">
        <v>3</v>
      </c>
      <c r="B8" s="60"/>
      <c r="C8" s="60"/>
      <c r="D8" s="60"/>
      <c r="E8" s="60"/>
      <c r="F8" s="60"/>
    </row>
    <row r="9" spans="1:8" ht="13.5" thickTop="1">
      <c r="D9" s="20"/>
      <c r="E9" s="21"/>
    </row>
    <row r="10" spans="1:8">
      <c r="A10" s="18" t="s">
        <v>4</v>
      </c>
      <c r="F10" s="21">
        <v>43312789.57</v>
      </c>
      <c r="H10" s="22"/>
    </row>
    <row r="11" spans="1:8">
      <c r="A11" s="18" t="s">
        <v>5</v>
      </c>
      <c r="F11" s="19">
        <v>29436690</v>
      </c>
    </row>
    <row r="12" spans="1:8" ht="13.5" thickBot="1">
      <c r="A12" s="20" t="s">
        <v>6</v>
      </c>
      <c r="D12" s="20"/>
      <c r="E12" s="23"/>
      <c r="F12" s="24">
        <f>SUM(F10:F11)</f>
        <v>72749479.569999993</v>
      </c>
    </row>
    <row r="13" spans="1:8" ht="13.5" thickTop="1">
      <c r="A13" s="43"/>
      <c r="B13" s="43"/>
      <c r="C13" s="43"/>
      <c r="D13" s="44" t="s">
        <v>7</v>
      </c>
      <c r="E13" s="45"/>
    </row>
    <row r="14" spans="1:8" ht="15.75">
      <c r="A14" s="46" t="s">
        <v>8</v>
      </c>
      <c r="B14" s="46" t="s">
        <v>9</v>
      </c>
      <c r="C14" s="46" t="s">
        <v>10</v>
      </c>
      <c r="D14" s="44" t="s">
        <v>11</v>
      </c>
      <c r="E14" s="50">
        <v>2013</v>
      </c>
    </row>
    <row r="15" spans="1:8" ht="15.75">
      <c r="A15" s="47" t="s">
        <v>12</v>
      </c>
      <c r="B15" s="43"/>
      <c r="C15" s="43"/>
      <c r="D15" s="48" t="s">
        <v>13</v>
      </c>
      <c r="E15" s="49">
        <f>+E16+E18+E20+E22+E26</f>
        <v>8973644.4000000004</v>
      </c>
    </row>
    <row r="16" spans="1:8">
      <c r="A16" s="26"/>
      <c r="B16" s="20">
        <v>11</v>
      </c>
      <c r="D16" s="27" t="s">
        <v>14</v>
      </c>
      <c r="E16" s="21">
        <f>E17</f>
        <v>6680558.0700000003</v>
      </c>
    </row>
    <row r="17" spans="1:7" ht="15">
      <c r="A17" s="26"/>
      <c r="C17" s="18">
        <v>111</v>
      </c>
      <c r="D17" s="28" t="s">
        <v>15</v>
      </c>
      <c r="E17" s="19">
        <v>6680558.0700000003</v>
      </c>
      <c r="F17" s="72">
        <v>282102.18</v>
      </c>
    </row>
    <row r="18" spans="1:7">
      <c r="A18" s="26"/>
      <c r="B18" s="20">
        <v>13</v>
      </c>
      <c r="D18" s="29" t="s">
        <v>16</v>
      </c>
      <c r="E18" s="21">
        <f>SUM(E19:E19)</f>
        <v>15400</v>
      </c>
    </row>
    <row r="19" spans="1:7">
      <c r="A19" s="26"/>
      <c r="C19" s="18">
        <v>135</v>
      </c>
      <c r="D19" s="28" t="s">
        <v>17</v>
      </c>
      <c r="E19" s="19">
        <v>15400</v>
      </c>
    </row>
    <row r="20" spans="1:7">
      <c r="A20" s="26"/>
      <c r="B20" s="20">
        <v>15</v>
      </c>
      <c r="D20" s="29" t="s">
        <v>18</v>
      </c>
      <c r="E20" s="21">
        <f>+E21</f>
        <v>350000</v>
      </c>
    </row>
    <row r="21" spans="1:7">
      <c r="A21" s="26"/>
      <c r="C21" s="18">
        <v>151</v>
      </c>
      <c r="D21" s="28" t="s">
        <v>19</v>
      </c>
      <c r="E21" s="19">
        <v>350000</v>
      </c>
    </row>
    <row r="22" spans="1:7">
      <c r="A22" s="26"/>
      <c r="B22" s="20">
        <v>18</v>
      </c>
      <c r="D22" s="29" t="s">
        <v>20</v>
      </c>
      <c r="E22" s="21">
        <f>SUM(E23:E25)</f>
        <v>1031172.24</v>
      </c>
    </row>
    <row r="23" spans="1:7">
      <c r="A23" s="26"/>
      <c r="B23" s="20"/>
      <c r="C23" s="18">
        <v>181</v>
      </c>
      <c r="D23" s="28" t="s">
        <v>21</v>
      </c>
      <c r="E23" s="19">
        <v>110363.87</v>
      </c>
    </row>
    <row r="24" spans="1:7">
      <c r="C24" s="18">
        <v>183</v>
      </c>
      <c r="D24" s="28" t="s">
        <v>22</v>
      </c>
      <c r="E24" s="19">
        <v>643480.97</v>
      </c>
    </row>
    <row r="25" spans="1:7">
      <c r="C25" s="18">
        <v>184</v>
      </c>
      <c r="D25" s="28" t="s">
        <v>23</v>
      </c>
      <c r="E25" s="19">
        <v>277327.40000000002</v>
      </c>
    </row>
    <row r="26" spans="1:7">
      <c r="B26" s="20">
        <v>19</v>
      </c>
      <c r="C26" s="20"/>
      <c r="D26" s="29" t="s">
        <v>24</v>
      </c>
      <c r="E26" s="21">
        <f>SUM(E27:E28)</f>
        <v>896514.09000000008</v>
      </c>
    </row>
    <row r="27" spans="1:7">
      <c r="C27" s="18">
        <v>191</v>
      </c>
      <c r="D27" s="28" t="s">
        <v>25</v>
      </c>
      <c r="E27" s="19">
        <v>441563.36000000004</v>
      </c>
    </row>
    <row r="28" spans="1:7">
      <c r="C28" s="18">
        <v>192</v>
      </c>
      <c r="D28" s="28" t="s">
        <v>26</v>
      </c>
      <c r="E28" s="19">
        <v>454950.73</v>
      </c>
    </row>
    <row r="29" spans="1:7" s="20" customFormat="1">
      <c r="D29" s="21" t="s">
        <v>27</v>
      </c>
      <c r="E29" s="21"/>
      <c r="F29" s="21">
        <f>E15</f>
        <v>8973644.4000000004</v>
      </c>
      <c r="G29" s="21"/>
    </row>
    <row r="30" spans="1:7" s="20" customFormat="1" ht="15.75">
      <c r="A30" s="47" t="s">
        <v>28</v>
      </c>
      <c r="B30" s="51"/>
      <c r="C30" s="51"/>
      <c r="D30" s="52" t="s">
        <v>29</v>
      </c>
      <c r="E30" s="49">
        <f>+E31+E35+E38+E40+E42+E44+E50+E53+E48</f>
        <v>12035105.800000001</v>
      </c>
      <c r="F30" s="21"/>
      <c r="G30" s="21"/>
    </row>
    <row r="31" spans="1:7" s="20" customFormat="1">
      <c r="A31" s="25"/>
      <c r="B31" s="20">
        <v>21</v>
      </c>
      <c r="D31" s="30" t="s">
        <v>30</v>
      </c>
      <c r="E31" s="21">
        <f>SUM(E32:E34)</f>
        <v>1425551.24</v>
      </c>
      <c r="F31" s="21"/>
      <c r="G31" s="21"/>
    </row>
    <row r="32" spans="1:7">
      <c r="C32" s="18">
        <v>213</v>
      </c>
      <c r="D32" s="28" t="s">
        <v>31</v>
      </c>
      <c r="E32" s="19">
        <v>186531.03000000003</v>
      </c>
    </row>
    <row r="33" spans="2:5">
      <c r="C33" s="18">
        <v>214</v>
      </c>
      <c r="D33" s="28" t="s">
        <v>32</v>
      </c>
      <c r="E33" s="19">
        <v>4966.7</v>
      </c>
    </row>
    <row r="34" spans="2:5">
      <c r="C34" s="18">
        <v>215</v>
      </c>
      <c r="D34" s="28" t="s">
        <v>33</v>
      </c>
      <c r="E34" s="19">
        <v>1234053.51</v>
      </c>
    </row>
    <row r="35" spans="2:5">
      <c r="B35" s="20">
        <v>22</v>
      </c>
      <c r="D35" s="29" t="s">
        <v>34</v>
      </c>
      <c r="E35" s="21">
        <f>SUM(E36:E37)</f>
        <v>508752.08</v>
      </c>
    </row>
    <row r="36" spans="2:5">
      <c r="C36" s="18">
        <v>221</v>
      </c>
      <c r="D36" s="28" t="s">
        <v>35</v>
      </c>
      <c r="E36" s="19">
        <v>496066.65</v>
      </c>
    </row>
    <row r="37" spans="2:5">
      <c r="C37" s="18">
        <v>222</v>
      </c>
      <c r="D37" s="28" t="s">
        <v>36</v>
      </c>
      <c r="E37" s="19">
        <v>12685.43</v>
      </c>
    </row>
    <row r="38" spans="2:5">
      <c r="B38" s="20">
        <v>23</v>
      </c>
      <c r="D38" s="31" t="s">
        <v>37</v>
      </c>
      <c r="E38" s="21">
        <f>SUM(E39:E39)</f>
        <v>50083.66</v>
      </c>
    </row>
    <row r="39" spans="2:5">
      <c r="C39" s="18">
        <v>232</v>
      </c>
      <c r="D39" s="32" t="s">
        <v>38</v>
      </c>
      <c r="E39" s="19">
        <v>50083.66</v>
      </c>
    </row>
    <row r="40" spans="2:5">
      <c r="B40" s="20">
        <v>24</v>
      </c>
      <c r="C40" s="20"/>
      <c r="D40" s="31" t="s">
        <v>39</v>
      </c>
      <c r="E40" s="21">
        <f>SUM(E41:E41)</f>
        <v>67974.149999999994</v>
      </c>
    </row>
    <row r="41" spans="2:5">
      <c r="C41" s="18">
        <v>241</v>
      </c>
      <c r="D41" s="32" t="s">
        <v>40</v>
      </c>
      <c r="E41" s="19">
        <v>67974.149999999994</v>
      </c>
    </row>
    <row r="42" spans="2:5">
      <c r="B42" s="20">
        <v>25</v>
      </c>
      <c r="D42" s="31" t="s">
        <v>41</v>
      </c>
      <c r="E42" s="21">
        <f>SUM(E43:E43)</f>
        <v>44581.36</v>
      </c>
    </row>
    <row r="43" spans="2:5">
      <c r="C43" s="18">
        <v>251</v>
      </c>
      <c r="D43" s="32" t="s">
        <v>42</v>
      </c>
      <c r="E43" s="19">
        <v>44581.36</v>
      </c>
    </row>
    <row r="44" spans="2:5">
      <c r="B44" s="20">
        <v>26</v>
      </c>
      <c r="D44" s="31" t="s">
        <v>43</v>
      </c>
      <c r="E44" s="21">
        <f>SUM(E45:E47)</f>
        <v>554462.35</v>
      </c>
    </row>
    <row r="45" spans="2:5">
      <c r="C45" s="18">
        <v>261</v>
      </c>
      <c r="D45" s="32" t="s">
        <v>44</v>
      </c>
      <c r="E45" s="19">
        <v>173250</v>
      </c>
    </row>
    <row r="46" spans="2:5">
      <c r="C46" s="18">
        <v>264</v>
      </c>
      <c r="D46" s="32" t="s">
        <v>45</v>
      </c>
      <c r="E46" s="19">
        <v>196997.35</v>
      </c>
    </row>
    <row r="47" spans="2:5">
      <c r="C47" s="18">
        <v>269</v>
      </c>
      <c r="D47" s="28" t="s">
        <v>46</v>
      </c>
      <c r="E47" s="19">
        <v>184215</v>
      </c>
    </row>
    <row r="48" spans="2:5">
      <c r="B48" s="20">
        <v>27</v>
      </c>
      <c r="D48" s="31" t="s">
        <v>47</v>
      </c>
      <c r="E48" s="21">
        <f>E49</f>
        <v>406130.3</v>
      </c>
    </row>
    <row r="49" spans="1:8 16384:16384">
      <c r="C49" s="18">
        <v>273</v>
      </c>
      <c r="D49" s="28" t="s">
        <v>48</v>
      </c>
      <c r="E49" s="19">
        <v>406130.3</v>
      </c>
    </row>
    <row r="50" spans="1:8 16384:16384">
      <c r="B50" s="20">
        <v>28</v>
      </c>
      <c r="D50" s="29" t="s">
        <v>49</v>
      </c>
      <c r="E50" s="21">
        <f>SUM(E51:E52)</f>
        <v>148229.57999999999</v>
      </c>
    </row>
    <row r="51" spans="1:8 16384:16384">
      <c r="B51" s="20"/>
      <c r="C51" s="18">
        <v>281</v>
      </c>
      <c r="D51" s="28" t="s">
        <v>50</v>
      </c>
      <c r="E51" s="19">
        <v>66012.31</v>
      </c>
    </row>
    <row r="52" spans="1:8 16384:16384">
      <c r="C52" s="18">
        <v>282</v>
      </c>
      <c r="D52" s="28" t="s">
        <v>51</v>
      </c>
      <c r="E52" s="19">
        <v>82217.26999999999</v>
      </c>
    </row>
    <row r="53" spans="1:8 16384:16384">
      <c r="B53" s="20">
        <v>29</v>
      </c>
      <c r="C53" s="20"/>
      <c r="D53" s="29" t="s">
        <v>52</v>
      </c>
      <c r="E53" s="21">
        <f>SUM(E54:E56,E65:E66)</f>
        <v>8829341.0800000001</v>
      </c>
    </row>
    <row r="54" spans="1:8 16384:16384">
      <c r="C54" s="18">
        <v>292</v>
      </c>
      <c r="D54" s="28" t="s">
        <v>53</v>
      </c>
      <c r="E54" s="19">
        <v>28770.49</v>
      </c>
      <c r="G54" s="33"/>
      <c r="H54" s="22"/>
    </row>
    <row r="55" spans="1:8 16384:16384">
      <c r="C55" s="18">
        <v>295</v>
      </c>
      <c r="D55" s="28" t="s">
        <v>54</v>
      </c>
      <c r="E55" s="19">
        <v>5652</v>
      </c>
      <c r="G55" s="33"/>
      <c r="H55" s="22"/>
    </row>
    <row r="56" spans="1:8 16384:16384" s="34" customFormat="1">
      <c r="C56" s="34">
        <v>296</v>
      </c>
      <c r="D56" s="35" t="s">
        <v>55</v>
      </c>
      <c r="E56" s="19">
        <v>7437486.8300000001</v>
      </c>
      <c r="F56" s="36"/>
      <c r="G56" s="36"/>
      <c r="XFD56" s="34">
        <f>SUM(A56:XFC56)</f>
        <v>7437782.8300000001</v>
      </c>
    </row>
    <row r="57" spans="1:8 16384:16384" s="34" customFormat="1">
      <c r="A57" s="18"/>
      <c r="B57" s="61"/>
      <c r="C57" s="61"/>
      <c r="D57" s="18"/>
      <c r="E57" s="19"/>
      <c r="F57" s="62"/>
      <c r="G57" s="36"/>
    </row>
    <row r="58" spans="1:8 16384:16384" s="34" customFormat="1">
      <c r="A58" s="18"/>
      <c r="B58" s="61"/>
      <c r="C58" s="61"/>
      <c r="D58" s="18"/>
      <c r="E58" s="19"/>
      <c r="F58" s="62"/>
      <c r="G58" s="36"/>
    </row>
    <row r="59" spans="1:8 16384:16384" s="34" customFormat="1">
      <c r="A59" s="18"/>
      <c r="B59" s="61"/>
      <c r="C59" s="61"/>
      <c r="D59" s="18"/>
      <c r="E59" s="19"/>
      <c r="F59" s="62"/>
      <c r="G59" s="36"/>
    </row>
    <row r="60" spans="1:8 16384:16384" s="34" customFormat="1">
      <c r="A60" s="18"/>
      <c r="B60" s="61"/>
      <c r="C60" s="61"/>
      <c r="D60" s="18"/>
      <c r="E60" s="19"/>
      <c r="F60" s="62"/>
      <c r="G60" s="36"/>
    </row>
    <row r="61" spans="1:8 16384:16384" s="34" customFormat="1" ht="15.75">
      <c r="A61" s="63" t="s">
        <v>0</v>
      </c>
      <c r="B61" s="63"/>
      <c r="C61" s="63"/>
      <c r="D61" s="63"/>
      <c r="E61" s="63"/>
      <c r="F61" s="63"/>
      <c r="G61" s="36"/>
    </row>
    <row r="62" spans="1:8 16384:16384" s="34" customFormat="1" ht="15.75">
      <c r="A62" s="63" t="s">
        <v>1</v>
      </c>
      <c r="B62" s="63"/>
      <c r="C62" s="63"/>
      <c r="D62" s="63"/>
      <c r="E62" s="63"/>
      <c r="F62" s="63"/>
      <c r="G62" s="36"/>
    </row>
    <row r="63" spans="1:8 16384:16384" ht="15.75">
      <c r="A63" s="63" t="s">
        <v>2</v>
      </c>
      <c r="B63" s="63"/>
      <c r="C63" s="63"/>
      <c r="D63" s="63"/>
      <c r="E63" s="63"/>
      <c r="F63" s="63"/>
    </row>
    <row r="64" spans="1:8 16384:16384" ht="16.5" thickBot="1">
      <c r="A64" s="60" t="s">
        <v>3</v>
      </c>
      <c r="B64" s="60"/>
      <c r="C64" s="60"/>
      <c r="D64" s="60"/>
      <c r="E64" s="60"/>
      <c r="F64" s="60"/>
    </row>
    <row r="65" spans="1:6" s="19" customFormat="1" ht="15.75" thickTop="1">
      <c r="A65" s="34"/>
      <c r="B65" s="34"/>
      <c r="C65" s="34">
        <v>297</v>
      </c>
      <c r="D65" s="35" t="s">
        <v>56</v>
      </c>
      <c r="E65" s="36">
        <v>557907.96</v>
      </c>
      <c r="F65" s="72"/>
    </row>
    <row r="66" spans="1:6" s="19" customFormat="1">
      <c r="A66" s="34"/>
      <c r="B66" s="34"/>
      <c r="C66" s="34">
        <v>299</v>
      </c>
      <c r="D66" s="35" t="s">
        <v>52</v>
      </c>
      <c r="E66" s="36">
        <v>799523.79999999993</v>
      </c>
      <c r="F66" s="36"/>
    </row>
    <row r="67" spans="1:6" s="19" customFormat="1">
      <c r="A67" s="18"/>
      <c r="B67" s="18"/>
      <c r="C67" s="18"/>
      <c r="D67" s="20" t="s">
        <v>57</v>
      </c>
      <c r="E67" s="21"/>
      <c r="F67" s="21">
        <f>E30</f>
        <v>12035105.800000001</v>
      </c>
    </row>
    <row r="68" spans="1:6" s="19" customFormat="1" ht="15.75">
      <c r="A68" s="47" t="s">
        <v>58</v>
      </c>
      <c r="B68" s="43"/>
      <c r="C68" s="43"/>
      <c r="D68" s="52" t="s">
        <v>59</v>
      </c>
      <c r="E68" s="49">
        <f>+E69+E71+E73+E76+E79</f>
        <v>558575.71</v>
      </c>
    </row>
    <row r="69" spans="1:6" s="19" customFormat="1">
      <c r="A69" s="20"/>
      <c r="B69" s="20">
        <v>31</v>
      </c>
      <c r="C69" s="20"/>
      <c r="D69" s="30" t="s">
        <v>60</v>
      </c>
      <c r="E69" s="21">
        <f>SUM(E70:E70)</f>
        <v>197681.06</v>
      </c>
      <c r="F69" s="21"/>
    </row>
    <row r="70" spans="1:6" s="19" customFormat="1">
      <c r="A70" s="18"/>
      <c r="B70" s="18"/>
      <c r="C70" s="18">
        <v>311</v>
      </c>
      <c r="D70" s="28" t="s">
        <v>61</v>
      </c>
      <c r="E70" s="36">
        <v>197681.06</v>
      </c>
    </row>
    <row r="71" spans="1:6" s="19" customFormat="1">
      <c r="A71" s="18"/>
      <c r="B71" s="20">
        <v>32</v>
      </c>
      <c r="C71" s="20"/>
      <c r="D71" s="27" t="s">
        <v>62</v>
      </c>
      <c r="E71" s="21">
        <f>SUM(E72:E72)</f>
        <v>63963.65</v>
      </c>
    </row>
    <row r="72" spans="1:6" s="19" customFormat="1">
      <c r="A72" s="18"/>
      <c r="B72" s="20"/>
      <c r="C72" s="18">
        <v>322</v>
      </c>
      <c r="D72" s="28" t="s">
        <v>63</v>
      </c>
      <c r="E72" s="19">
        <v>63963.65</v>
      </c>
    </row>
    <row r="73" spans="1:6" s="19" customFormat="1">
      <c r="A73" s="18"/>
      <c r="B73" s="20">
        <v>33</v>
      </c>
      <c r="C73" s="18"/>
      <c r="D73" s="29" t="s">
        <v>64</v>
      </c>
      <c r="E73" s="21">
        <f>SUM(E74:E75)</f>
        <v>12500</v>
      </c>
    </row>
    <row r="74" spans="1:6" s="19" customFormat="1">
      <c r="A74" s="18"/>
      <c r="B74" s="18"/>
      <c r="C74" s="18">
        <v>332</v>
      </c>
      <c r="D74" s="28" t="s">
        <v>65</v>
      </c>
      <c r="E74" s="19">
        <v>10000</v>
      </c>
    </row>
    <row r="75" spans="1:6" s="19" customFormat="1">
      <c r="A75" s="18"/>
      <c r="B75" s="18"/>
      <c r="C75" s="18">
        <v>335</v>
      </c>
      <c r="D75" s="28" t="s">
        <v>66</v>
      </c>
      <c r="E75" s="19">
        <v>2500</v>
      </c>
    </row>
    <row r="76" spans="1:6" s="19" customFormat="1">
      <c r="A76" s="18"/>
      <c r="B76" s="20">
        <v>34</v>
      </c>
      <c r="C76" s="20"/>
      <c r="D76" s="29" t="s">
        <v>67</v>
      </c>
      <c r="E76" s="21">
        <f>SUM(E77:E78)</f>
        <v>196123.09999999998</v>
      </c>
    </row>
    <row r="77" spans="1:6" s="19" customFormat="1">
      <c r="A77" s="18"/>
      <c r="B77" s="18"/>
      <c r="C77" s="18">
        <v>341</v>
      </c>
      <c r="D77" s="28" t="s">
        <v>68</v>
      </c>
      <c r="E77" s="19">
        <v>174793.8</v>
      </c>
    </row>
    <row r="78" spans="1:6">
      <c r="C78" s="18">
        <v>342</v>
      </c>
      <c r="D78" s="28" t="s">
        <v>69</v>
      </c>
      <c r="E78" s="19">
        <v>21329.3</v>
      </c>
    </row>
    <row r="79" spans="1:6">
      <c r="B79" s="20">
        <v>39</v>
      </c>
      <c r="C79" s="20"/>
      <c r="D79" s="29" t="s">
        <v>70</v>
      </c>
      <c r="E79" s="21">
        <f>SUM(E80:E84)</f>
        <v>88307.9</v>
      </c>
    </row>
    <row r="80" spans="1:6">
      <c r="C80" s="18">
        <v>392</v>
      </c>
      <c r="D80" s="35" t="s">
        <v>71</v>
      </c>
      <c r="E80" s="19">
        <v>11118.2</v>
      </c>
    </row>
    <row r="81" spans="1:8">
      <c r="C81" s="18">
        <v>395</v>
      </c>
      <c r="D81" s="35" t="s">
        <v>72</v>
      </c>
      <c r="E81" s="36">
        <v>1539.8</v>
      </c>
    </row>
    <row r="82" spans="1:8">
      <c r="C82" s="18">
        <v>396</v>
      </c>
      <c r="D82" s="35" t="s">
        <v>73</v>
      </c>
      <c r="E82" s="36">
        <v>3776</v>
      </c>
    </row>
    <row r="83" spans="1:8">
      <c r="C83" s="18">
        <v>397</v>
      </c>
      <c r="D83" s="35" t="s">
        <v>74</v>
      </c>
      <c r="E83" s="36">
        <v>64313.9</v>
      </c>
    </row>
    <row r="84" spans="1:8">
      <c r="C84" s="18">
        <v>399</v>
      </c>
      <c r="D84" s="35" t="s">
        <v>75</v>
      </c>
      <c r="E84" s="36">
        <v>7560</v>
      </c>
    </row>
    <row r="85" spans="1:8">
      <c r="D85" s="20" t="s">
        <v>76</v>
      </c>
      <c r="E85" s="21"/>
      <c r="F85" s="21">
        <f>E68</f>
        <v>558575.71</v>
      </c>
    </row>
    <row r="86" spans="1:8" ht="15.75">
      <c r="A86" s="47" t="s">
        <v>98</v>
      </c>
      <c r="B86" s="51">
        <v>40</v>
      </c>
      <c r="C86" s="43"/>
      <c r="D86" s="52" t="s">
        <v>77</v>
      </c>
      <c r="E86" s="49">
        <f>E87</f>
        <v>55165</v>
      </c>
      <c r="F86" s="21"/>
    </row>
    <row r="87" spans="1:8">
      <c r="C87" s="18">
        <v>424</v>
      </c>
      <c r="D87" s="37" t="s">
        <v>78</v>
      </c>
      <c r="E87" s="19">
        <v>55165</v>
      </c>
      <c r="F87" s="21"/>
    </row>
    <row r="88" spans="1:8">
      <c r="D88" s="30" t="s">
        <v>79</v>
      </c>
      <c r="F88" s="38">
        <f>E86</f>
        <v>55165</v>
      </c>
    </row>
    <row r="89" spans="1:8">
      <c r="D89" s="19"/>
    </row>
    <row r="90" spans="1:8">
      <c r="D90" s="27" t="s">
        <v>80</v>
      </c>
      <c r="F90" s="38">
        <f>F88+F85+F67+F29</f>
        <v>21622490.910000004</v>
      </c>
    </row>
    <row r="91" spans="1:8">
      <c r="D91" s="28" t="s">
        <v>81</v>
      </c>
      <c r="F91" s="19">
        <v>658545.28999999957</v>
      </c>
    </row>
    <row r="92" spans="1:8" ht="15.75">
      <c r="A92" s="43"/>
      <c r="B92" s="43"/>
      <c r="C92" s="43"/>
      <c r="D92" s="53" t="s">
        <v>82</v>
      </c>
      <c r="E92" s="45"/>
      <c r="F92" s="49">
        <f>+F90-F91</f>
        <v>20963945.620000005</v>
      </c>
      <c r="G92" s="39"/>
    </row>
    <row r="93" spans="1:8" ht="15.75">
      <c r="A93" s="43"/>
      <c r="B93" s="43"/>
      <c r="C93" s="43"/>
      <c r="D93" s="53" t="s">
        <v>83</v>
      </c>
      <c r="E93" s="45"/>
      <c r="F93" s="49">
        <f>F12-F92</f>
        <v>51785533.949999988</v>
      </c>
      <c r="H93" s="40"/>
    </row>
    <row r="95" spans="1:8">
      <c r="D95" s="20" t="s">
        <v>84</v>
      </c>
      <c r="E95" s="21"/>
      <c r="F95" s="21">
        <v>51785533.950000003</v>
      </c>
    </row>
    <row r="96" spans="1:8">
      <c r="D96" s="20"/>
      <c r="E96" s="21"/>
      <c r="F96" s="21"/>
    </row>
    <row r="97" spans="4:10">
      <c r="D97" s="41" t="s">
        <v>85</v>
      </c>
      <c r="E97" s="21"/>
      <c r="F97" s="21">
        <f>F93-F95</f>
        <v>0</v>
      </c>
    </row>
    <row r="98" spans="4:10">
      <c r="D98" s="42"/>
      <c r="E98" s="21"/>
      <c r="F98" s="21"/>
    </row>
    <row r="99" spans="4:10">
      <c r="D99" s="20"/>
      <c r="E99" s="21"/>
      <c r="F99" s="21"/>
    </row>
    <row r="100" spans="4:10">
      <c r="D100" s="20"/>
      <c r="F100" s="21"/>
    </row>
    <row r="101" spans="4:10">
      <c r="D101" s="20"/>
      <c r="E101" s="21"/>
      <c r="F101" s="21"/>
    </row>
    <row r="102" spans="4:10">
      <c r="D102" s="20"/>
      <c r="E102" s="21"/>
      <c r="F102" s="40"/>
    </row>
    <row r="103" spans="4:10">
      <c r="D103" s="20"/>
      <c r="E103" s="40"/>
      <c r="F103" s="21"/>
    </row>
    <row r="104" spans="4:10">
      <c r="D104" s="20"/>
      <c r="E104" s="21"/>
      <c r="F104" s="21"/>
    </row>
    <row r="105" spans="4:10">
      <c r="H105" s="59"/>
      <c r="I105" s="59"/>
      <c r="J105" s="59"/>
    </row>
    <row r="106" spans="4:10">
      <c r="H106" s="59"/>
      <c r="I106" s="59"/>
      <c r="J106" s="59"/>
    </row>
    <row r="107" spans="4:10">
      <c r="H107" s="56" t="s">
        <v>99</v>
      </c>
      <c r="I107" s="56"/>
      <c r="J107" s="56"/>
    </row>
    <row r="108" spans="4:10">
      <c r="H108" s="56" t="s">
        <v>100</v>
      </c>
      <c r="I108" s="56"/>
      <c r="J108" s="58"/>
    </row>
    <row r="109" spans="4:10">
      <c r="H109" s="56" t="s">
        <v>109</v>
      </c>
      <c r="I109" s="56"/>
      <c r="J109" s="56"/>
    </row>
    <row r="110" spans="4:10">
      <c r="H110" s="1"/>
      <c r="I110" s="1"/>
      <c r="J110" s="2"/>
    </row>
    <row r="111" spans="4:10">
      <c r="H111" s="1"/>
      <c r="I111" s="1"/>
      <c r="J111" s="2"/>
    </row>
    <row r="112" spans="4:10">
      <c r="H112" s="54" t="s">
        <v>6</v>
      </c>
      <c r="I112" s="54">
        <f>F12</f>
        <v>72749479.569999993</v>
      </c>
      <c r="J112" s="2"/>
    </row>
    <row r="113" spans="8:10">
      <c r="H113" s="1" t="s">
        <v>101</v>
      </c>
      <c r="I113" s="1">
        <f>F29</f>
        <v>8973644.4000000004</v>
      </c>
      <c r="J113" s="55">
        <f>I113/$I$117</f>
        <v>0.4150143680185272</v>
      </c>
    </row>
    <row r="114" spans="8:10">
      <c r="H114" s="1" t="s">
        <v>102</v>
      </c>
      <c r="I114" s="1">
        <f>F67</f>
        <v>12035105.800000001</v>
      </c>
      <c r="J114" s="55">
        <f t="shared" ref="J114:J117" si="0">I114/$I$117</f>
        <v>0.55660126532572551</v>
      </c>
    </row>
    <row r="115" spans="8:10">
      <c r="H115" s="1" t="s">
        <v>103</v>
      </c>
      <c r="I115" s="1">
        <f>F85</f>
        <v>558575.71</v>
      </c>
      <c r="J115" s="55">
        <f t="shared" si="0"/>
        <v>2.5833087978853954E-2</v>
      </c>
    </row>
    <row r="116" spans="8:10">
      <c r="H116" s="1" t="s">
        <v>104</v>
      </c>
      <c r="I116" s="1">
        <f>F88</f>
        <v>55165</v>
      </c>
      <c r="J116" s="55">
        <f t="shared" si="0"/>
        <v>2.5512786768931974E-3</v>
      </c>
    </row>
    <row r="117" spans="8:10">
      <c r="H117" s="54" t="s">
        <v>105</v>
      </c>
      <c r="I117" s="54">
        <f>SUM(I113:I116)</f>
        <v>21622490.910000004</v>
      </c>
      <c r="J117" s="55">
        <f t="shared" si="0"/>
        <v>1</v>
      </c>
    </row>
    <row r="118" spans="8:10">
      <c r="H118" s="54" t="s">
        <v>107</v>
      </c>
      <c r="I118" s="54">
        <f>F91</f>
        <v>658545.28999999957</v>
      </c>
      <c r="J118" s="55"/>
    </row>
    <row r="119" spans="8:10">
      <c r="H119" s="54" t="s">
        <v>108</v>
      </c>
      <c r="I119" s="54">
        <f>I117-I118</f>
        <v>20963945.620000005</v>
      </c>
      <c r="J119" s="55"/>
    </row>
    <row r="120" spans="8:10">
      <c r="H120" s="54" t="s">
        <v>106</v>
      </c>
      <c r="I120" s="54">
        <f>I112-I119</f>
        <v>51785533.949999988</v>
      </c>
      <c r="J120" s="55"/>
    </row>
  </sheetData>
  <mergeCells count="14">
    <mergeCell ref="H105:J105"/>
    <mergeCell ref="H106:J106"/>
    <mergeCell ref="A64:F64"/>
    <mergeCell ref="B1:C4"/>
    <mergeCell ref="F1:F4"/>
    <mergeCell ref="A5:F5"/>
    <mergeCell ref="A6:F6"/>
    <mergeCell ref="A7:F7"/>
    <mergeCell ref="A8:F8"/>
    <mergeCell ref="B57:C60"/>
    <mergeCell ref="F57:F60"/>
    <mergeCell ref="A61:F61"/>
    <mergeCell ref="A62:F62"/>
    <mergeCell ref="A63:F6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AM27"/>
  <sheetViews>
    <sheetView workbookViewId="0">
      <selection activeCell="G21" sqref="G21"/>
    </sheetView>
  </sheetViews>
  <sheetFormatPr defaultColWidth="11.42578125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1" customWidth="1"/>
    <col min="6" max="6" width="4.85546875" style="1" customWidth="1"/>
    <col min="7" max="7" width="20.28515625" style="1" bestFit="1" customWidth="1"/>
    <col min="8" max="8" width="14" style="1" customWidth="1"/>
    <col min="9" max="9" width="41.42578125" style="1" customWidth="1"/>
    <col min="10" max="10" width="18.140625" style="1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7" spans="1:39" ht="18">
      <c r="A7" s="65" t="s">
        <v>0</v>
      </c>
      <c r="B7" s="65"/>
      <c r="C7" s="65"/>
      <c r="D7" s="65"/>
      <c r="E7" s="65"/>
      <c r="F7" s="65"/>
      <c r="G7" s="65"/>
      <c r="H7" s="65"/>
    </row>
    <row r="8" spans="1:39" ht="15">
      <c r="A8" s="66"/>
      <c r="B8" s="66"/>
      <c r="C8" s="66"/>
      <c r="D8" s="66"/>
      <c r="E8" s="66"/>
      <c r="F8" s="66"/>
    </row>
    <row r="9" spans="1:39" ht="15.75">
      <c r="A9" s="64" t="s">
        <v>86</v>
      </c>
      <c r="B9" s="64"/>
      <c r="C9" s="64"/>
      <c r="D9" s="64"/>
      <c r="E9" s="64"/>
      <c r="F9" s="64"/>
      <c r="G9" s="64"/>
    </row>
    <row r="10" spans="1:39" ht="15.75">
      <c r="A10" s="64" t="s">
        <v>97</v>
      </c>
      <c r="B10" s="64"/>
      <c r="C10" s="64"/>
      <c r="D10" s="64"/>
      <c r="E10" s="64"/>
      <c r="F10" s="64"/>
      <c r="G10" s="64"/>
    </row>
    <row r="11" spans="1:39" ht="15.75">
      <c r="A11" s="64" t="s">
        <v>87</v>
      </c>
      <c r="B11" s="64"/>
      <c r="C11" s="64"/>
      <c r="D11" s="64"/>
      <c r="E11" s="64"/>
      <c r="F11" s="64"/>
      <c r="G11" s="64"/>
    </row>
    <row r="12" spans="1:39">
      <c r="A12" s="57"/>
      <c r="B12" s="57"/>
      <c r="C12" s="57"/>
      <c r="D12" s="3"/>
      <c r="E12" s="4"/>
      <c r="F12" s="4"/>
      <c r="G12" s="4"/>
    </row>
    <row r="14" spans="1:39" s="1" customFormat="1" ht="15.75">
      <c r="A14" s="64" t="s">
        <v>88</v>
      </c>
      <c r="B14" s="64"/>
      <c r="C14" s="64"/>
      <c r="D14" s="64"/>
      <c r="E14" s="64"/>
      <c r="F14" s="64"/>
      <c r="G14" s="6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s="1" customFormat="1" ht="15.75">
      <c r="A15" s="64"/>
      <c r="B15" s="64"/>
      <c r="C15" s="64"/>
      <c r="D15" s="64"/>
      <c r="E15" s="64"/>
      <c r="F15" s="64"/>
      <c r="G15" s="6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s="1" customFormat="1" ht="15">
      <c r="A16" s="2"/>
      <c r="B16" s="2"/>
      <c r="C16" s="2"/>
      <c r="D16" s="5"/>
      <c r="E16" s="5"/>
      <c r="F16" s="5"/>
      <c r="G16" s="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s="1" customFormat="1">
      <c r="A17" s="2"/>
      <c r="B17" s="2"/>
      <c r="C17" s="2"/>
      <c r="D17" s="3"/>
      <c r="E17" s="3"/>
      <c r="F17" s="3"/>
      <c r="G17" s="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s="1" customFormat="1" ht="15.75">
      <c r="A18" s="69" t="s">
        <v>89</v>
      </c>
      <c r="B18" s="69"/>
      <c r="C18" s="69"/>
      <c r="D18" s="69"/>
      <c r="E18" s="6"/>
      <c r="F18" s="6"/>
      <c r="G18" s="7" t="s">
        <v>90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s="1" customFormat="1" ht="18">
      <c r="A19" s="70" t="s">
        <v>95</v>
      </c>
      <c r="B19" s="70"/>
      <c r="C19" s="70"/>
      <c r="D19" s="70"/>
      <c r="E19" s="8"/>
      <c r="F19" s="8"/>
      <c r="G19" s="9">
        <v>43312789.57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s="1" customFormat="1" ht="18">
      <c r="A20" s="70" t="s">
        <v>91</v>
      </c>
      <c r="B20" s="70"/>
      <c r="C20" s="70"/>
      <c r="D20" s="70"/>
      <c r="E20" s="8"/>
      <c r="F20" s="10"/>
      <c r="G20" s="11">
        <v>29436690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s="1" customFormat="1" ht="18">
      <c r="A21" s="71" t="s">
        <v>92</v>
      </c>
      <c r="B21" s="71"/>
      <c r="C21" s="71"/>
      <c r="D21" s="71"/>
      <c r="E21" s="10"/>
      <c r="F21" s="10"/>
      <c r="G21" s="12">
        <f>SUM(G19:G20)</f>
        <v>72749479.569999993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s="1" customFormat="1" ht="30" customHeight="1">
      <c r="A22" s="13"/>
      <c r="B22" s="13"/>
      <c r="C22" s="13"/>
      <c r="D22" s="14"/>
      <c r="E22" s="10"/>
      <c r="F22" s="10"/>
      <c r="G22" s="10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s="1" customFormat="1" ht="18">
      <c r="A23" s="71" t="s">
        <v>93</v>
      </c>
      <c r="B23" s="71"/>
      <c r="C23" s="13"/>
      <c r="D23" s="10"/>
      <c r="E23" s="10"/>
      <c r="F23" s="10"/>
      <c r="G23" s="10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s="1" customFormat="1" ht="18">
      <c r="A24" s="67" t="s">
        <v>94</v>
      </c>
      <c r="B24" s="67"/>
      <c r="C24" s="67"/>
      <c r="D24" s="67"/>
      <c r="E24" s="10"/>
      <c r="F24" s="9"/>
      <c r="G24" s="9">
        <v>20963945.620000005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s="1" customFormat="1" ht="18.75" thickBot="1">
      <c r="A25" s="68" t="s">
        <v>96</v>
      </c>
      <c r="B25" s="68"/>
      <c r="C25" s="68"/>
      <c r="D25" s="68"/>
      <c r="E25" s="9"/>
      <c r="F25" s="14"/>
      <c r="G25" s="15">
        <f>G21-G24</f>
        <v>51785533.949999988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s="1" customFormat="1" ht="30" customHeight="1" thickTop="1">
      <c r="A26" s="68"/>
      <c r="B26" s="68"/>
      <c r="C26" s="68"/>
      <c r="D26" s="16"/>
      <c r="E26" s="14"/>
      <c r="F26" s="16"/>
      <c r="G26" s="1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s="1" customFormat="1" ht="15.75">
      <c r="A27" s="2"/>
      <c r="B27" s="2"/>
      <c r="C27" s="2"/>
      <c r="D27" s="2"/>
      <c r="E27" s="1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Ejecucion</vt:lpstr>
      <vt:lpstr>Resumen </vt:lpstr>
      <vt:lpstr>Gráfico1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santa.garcia</cp:lastModifiedBy>
  <dcterms:created xsi:type="dcterms:W3CDTF">2014-04-21T15:22:32Z</dcterms:created>
  <dcterms:modified xsi:type="dcterms:W3CDTF">2014-04-23T00:40:42Z</dcterms:modified>
</cp:coreProperties>
</file>