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firstSheet="1" activeTab="3"/>
  </bookViews>
  <sheets>
    <sheet name="Empleados fijos-Septiembre 2012" sheetId="1" r:id="rId1"/>
    <sheet name="Recapitulacion Nomina Sept" sheetId="2" r:id="rId2"/>
    <sheet name="Personal contratado-Sep 2012" sheetId="3" r:id="rId3"/>
    <sheet name="Nomina Profesores-Sep-2012" sheetId="4" r:id="rId4"/>
  </sheets>
  <definedNames>
    <definedName name="_xlnm.Print_Titles" localSheetId="0">'Empleados fijos-Septiembre 2012'!$1:$14</definedName>
  </definedNames>
  <calcPr fullCalcOnLoad="1"/>
</workbook>
</file>

<file path=xl/sharedStrings.xml><?xml version="1.0" encoding="utf-8"?>
<sst xmlns="http://schemas.openxmlformats.org/spreadsheetml/2006/main" count="637" uniqueCount="293">
  <si>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</si>
  <si>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</si>
  <si>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</si>
  <si>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</si>
  <si>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</si>
  <si>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</si>
  <si>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</si>
  <si>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</si>
  <si>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</si>
  <si>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</si>
  <si>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</si>
  <si>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</si>
  <si>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</si>
  <si>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</si>
  <si>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</si>
  <si>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</si>
  <si>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</si>
  <si>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</si>
  <si>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</si>
  <si>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</si>
  <si>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</si>
  <si>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</si>
  <si>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</si>
  <si>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</si>
  <si>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</si>
  <si>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</si>
  <si>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</si>
  <si>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Contratado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</si>
  <si>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</si>
  <si>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</si>
  <si>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</si>
  <si>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</si>
  <si>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</si>
  <si>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</si>
  <si>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Julissa Aimée Quintero García</t>
  </si>
  <si>
    <t>Centro de Atención Presencial</t>
  </si>
  <si>
    <t>Gte. Centro de Atencaión Presencial</t>
  </si>
  <si>
    <t>Empleado fijo</t>
  </si>
  <si>
    <t>Florinda María Matrillé Lajara</t>
  </si>
  <si>
    <t>Contabilidad</t>
  </si>
  <si>
    <t>Gte. Financiero</t>
  </si>
  <si>
    <t>Altagracia Ortiz Pinales</t>
  </si>
  <si>
    <t>Centro de Contacto Gubernamental</t>
  </si>
  <si>
    <t>Coord. de Documentación</t>
  </si>
  <si>
    <t>Heilys Feliz Gomez</t>
  </si>
  <si>
    <t>Monitor</t>
  </si>
  <si>
    <t>Mario Francisco Grullón Damián</t>
  </si>
  <si>
    <t>Centro de Estudios e Investigación E-Gob</t>
  </si>
  <si>
    <t>Gte. Centro de Estudios e Investigación E-Gob</t>
  </si>
  <si>
    <t>Gabriel Eusebio Gracía De La Cruz</t>
  </si>
  <si>
    <t>Centro de Contenido Web</t>
  </si>
  <si>
    <t>Enc. de Diseño</t>
  </si>
  <si>
    <t>Isamelba Catalina Ortíz</t>
  </si>
  <si>
    <t>Servicios Generales</t>
  </si>
  <si>
    <t>Conseje</t>
  </si>
  <si>
    <t>Carmel Elizabeth Pimentel Castillo</t>
  </si>
  <si>
    <t>Erick Osvaldo Domíngez Holguín</t>
  </si>
  <si>
    <t>Analista de Soporte Servidores y Comunicaciones</t>
  </si>
  <si>
    <t>Tecnologías de la Información</t>
  </si>
  <si>
    <t>Sonne Miguelina Delgado Delgado</t>
  </si>
  <si>
    <t>Sub-Contador</t>
  </si>
  <si>
    <t>Johanna Tarrazo Alvarez</t>
  </si>
  <si>
    <t>Comunicaciones y Relaciones Públicas</t>
  </si>
  <si>
    <t>Gte. Comunicaciones y Relaciones Públicas</t>
  </si>
  <si>
    <t>Elvyn Marcelo Peguero Peralta</t>
  </si>
  <si>
    <t>Enc. Arquitectura de la Información</t>
  </si>
  <si>
    <t>Darling Cruz Tejada</t>
  </si>
  <si>
    <t>Shalem Abiomael Pérez Feliz</t>
  </si>
  <si>
    <t>Planificación y Desarrollo</t>
  </si>
  <si>
    <t>Consultor de Proyectos</t>
  </si>
  <si>
    <t>Eugenia Cesarina Díaz Jiménez</t>
  </si>
  <si>
    <t>Administración y Finanzas</t>
  </si>
  <si>
    <t>Asistente Administrativa</t>
  </si>
  <si>
    <t>Enc. Mesa de Servicio</t>
  </si>
  <si>
    <t>Roni Argelis Morel Ramírez</t>
  </si>
  <si>
    <t>Supervisor</t>
  </si>
  <si>
    <t>Chalibel Moya Canario</t>
  </si>
  <si>
    <t>Gloris Yascenia Pérez Mercedes</t>
  </si>
  <si>
    <t>Recursos Humanos</t>
  </si>
  <si>
    <t>Coord. Compensación y Beneficios</t>
  </si>
  <si>
    <t>Mateo Pérez Evangelista</t>
  </si>
  <si>
    <t>Administrador de Aplicaciones Call Center</t>
  </si>
  <si>
    <t>Henry Adalmiro González Mosquea</t>
  </si>
  <si>
    <t>Desarrollador</t>
  </si>
  <si>
    <t>Amy Rafaela Ramírez Montilla</t>
  </si>
  <si>
    <t>Coord. De Actividades</t>
  </si>
  <si>
    <t>Martina Séptimo Acevedo</t>
  </si>
  <si>
    <t>Juan Ernesto Salcedo Almonte</t>
  </si>
  <si>
    <t>Enc. De Sistemas y Aplicaciones</t>
  </si>
  <si>
    <t>Angel Antonio Carrasco De Jesús</t>
  </si>
  <si>
    <t>Técnico Soporte a Usuarios</t>
  </si>
  <si>
    <t>Juan Carlos Mejía Valdez</t>
  </si>
  <si>
    <t>Jennifer Castillo Cambero</t>
  </si>
  <si>
    <t>Andrés María Alfonseca</t>
  </si>
  <si>
    <t>Seguridad</t>
  </si>
  <si>
    <t>Antonio Escolástico</t>
  </si>
  <si>
    <t>Antonio Isidro Méndez</t>
  </si>
  <si>
    <t>Bibian Miguelina Cuevas Fontanilla</t>
  </si>
  <si>
    <t>Centro de Estudios e Investigación e-Gob</t>
  </si>
  <si>
    <t>Coord. De Registro</t>
  </si>
  <si>
    <t>Carmen Calcaño Acosta</t>
  </si>
  <si>
    <t>Conserje</t>
  </si>
  <si>
    <t>Carmen Julia Bocio Bocio</t>
  </si>
  <si>
    <t>Cesar Amador Díaz</t>
  </si>
  <si>
    <t>Equisiano Ogando Heredia</t>
  </si>
  <si>
    <t>Chofer</t>
  </si>
  <si>
    <t>Fabio Feliz</t>
  </si>
  <si>
    <t>Cruz María Gutiérrez</t>
  </si>
  <si>
    <t>Fidelia Tavárez Sénchez</t>
  </si>
  <si>
    <t>José Altagracia Sánchez</t>
  </si>
  <si>
    <t>José Miguel Soto</t>
  </si>
  <si>
    <t>Juan Francisco Rosario</t>
  </si>
  <si>
    <t>Lorenza de Jesús Pineda</t>
  </si>
  <si>
    <t>Lucrecia Brito Cardenas</t>
  </si>
  <si>
    <t>Asistente de Centro</t>
  </si>
  <si>
    <t>Martín Figuero Mercedes</t>
  </si>
  <si>
    <t>Maura Gregoria Rubio de Los Santos</t>
  </si>
  <si>
    <t>Maximo Junior Ureña Flores</t>
  </si>
  <si>
    <t>Miguel De Los Santos</t>
  </si>
  <si>
    <t>Omar Alexander Geraldo Fernández</t>
  </si>
  <si>
    <t>Pascual Castillo</t>
  </si>
  <si>
    <t>Rafael Lorenzo Pirón</t>
  </si>
  <si>
    <t>Ramón Pimentel</t>
  </si>
  <si>
    <t>Sorivel De León</t>
  </si>
  <si>
    <t>Auxiliar de Contabilidad</t>
  </si>
  <si>
    <t>Yesenia Francisco</t>
  </si>
  <si>
    <t>Compras y Contrataciones</t>
  </si>
  <si>
    <t>Analista de Compras</t>
  </si>
  <si>
    <t>Yissel Quiñones Frias</t>
  </si>
  <si>
    <t>Enc. Sección de Compras</t>
  </si>
  <si>
    <t>Evelyn Rosanna García Mejía</t>
  </si>
  <si>
    <t>Yomaira Inés Soto Estévez</t>
  </si>
  <si>
    <t>Diseñador</t>
  </si>
  <si>
    <t xml:space="preserve">Héctor  Jesús Reynoso Medina </t>
  </si>
  <si>
    <t>Enc. Infraestructura</t>
  </si>
  <si>
    <t>Nayla Minyetty</t>
  </si>
  <si>
    <t>Cristina Aurelina Cornelio Glaude</t>
  </si>
  <si>
    <t>Gestón de la Calidad</t>
  </si>
  <si>
    <t>Soporte de Documentación</t>
  </si>
  <si>
    <t>María Del Pilar Berroa Sánchez</t>
  </si>
  <si>
    <t>Analista de Datos</t>
  </si>
  <si>
    <t>Greysy Noemí Reyes Báez</t>
  </si>
  <si>
    <t>Coord. Relaciones Informativas</t>
  </si>
  <si>
    <t>José Miguel Guerrero Campusano</t>
  </si>
  <si>
    <t>Analista de Calidad</t>
  </si>
  <si>
    <t>Ariela Cabrera Santos</t>
  </si>
  <si>
    <t xml:space="preserve">Dirección General </t>
  </si>
  <si>
    <t>Enriquillo Billini</t>
  </si>
  <si>
    <t>Moderador de Comunidades</t>
  </si>
  <si>
    <t>Marielle Guzmán</t>
  </si>
  <si>
    <t>Mayelin Concepción</t>
  </si>
  <si>
    <t>Coord. De Entrenamiento</t>
  </si>
  <si>
    <t>Julio Césdar De Oleo</t>
  </si>
  <si>
    <t>Coord. De Centros</t>
  </si>
  <si>
    <t>Orianna Raquel Fernández Castillo</t>
  </si>
  <si>
    <t>Recepcionista</t>
  </si>
  <si>
    <t>Dulce María Moreno Reyes</t>
  </si>
  <si>
    <t>Coord. Reclutamiento y Capacitación</t>
  </si>
  <si>
    <t>Cleiris Reyes Pérez</t>
  </si>
  <si>
    <t>Enc. Gestón de la Calidad</t>
  </si>
  <si>
    <t>Gisselle Tavera Duarte</t>
  </si>
  <si>
    <t>Legal</t>
  </si>
  <si>
    <t>Abogado</t>
  </si>
  <si>
    <t>Ginsy Aguilera Gómez</t>
  </si>
  <si>
    <t>Gte. Recursos Humanos</t>
  </si>
  <si>
    <t>Jorge Luís López Guzmán</t>
  </si>
  <si>
    <t>Gte. Centro de Contenido Web</t>
  </si>
  <si>
    <t xml:space="preserve">Emanuel Isaac Cabral Florentino </t>
  </si>
  <si>
    <t>Webmaster</t>
  </si>
  <si>
    <t>María Cristina Rijo Gil</t>
  </si>
  <si>
    <t>Enc. Operaciones</t>
  </si>
  <si>
    <t>María Altagracia de la Cruz Medina</t>
  </si>
  <si>
    <t>Braudilia Peguero Javier</t>
  </si>
  <si>
    <t>Angélica María Gómez Carrasco</t>
  </si>
  <si>
    <t>Eliaquin Encarnación Díaz</t>
  </si>
  <si>
    <t>Gestión de la Calidad</t>
  </si>
  <si>
    <t>Analista Estadístico</t>
  </si>
  <si>
    <t>Mayeline Hidalgo García</t>
  </si>
  <si>
    <t>Juana María Manzueta de la Rosa</t>
  </si>
  <si>
    <t>Enc. De Operaciones</t>
  </si>
  <si>
    <t>Miguel Alejandro Rodríguez Bautista</t>
  </si>
  <si>
    <t>Junior Antonio Rosa Uzeta</t>
  </si>
  <si>
    <t>Instructor</t>
  </si>
  <si>
    <t>Omar Abel Medrano Blanco</t>
  </si>
  <si>
    <t>Lissette Mena Pichardo</t>
  </si>
  <si>
    <t>Scarlet Shirley Sánchez Contreras</t>
  </si>
  <si>
    <t>Charli Juan Polanco Inoa</t>
  </si>
  <si>
    <t>Gte. Tecnologías de la Información</t>
  </si>
  <si>
    <t>Yiljuly Pimentel Jiménez</t>
  </si>
  <si>
    <t>Especialista Relaciones Internacionales y Cooperación</t>
  </si>
  <si>
    <t>Logida Batista</t>
  </si>
  <si>
    <t>Enc. Servicios Generales</t>
  </si>
  <si>
    <t>Ariela Castillo Marte</t>
  </si>
  <si>
    <t>Eugenia Esther Gómez Rosario</t>
  </si>
  <si>
    <t>Gte. Legal</t>
  </si>
  <si>
    <t>José Luís Paulino Liranzo</t>
  </si>
  <si>
    <t>Gte. Planificación y Desarrollo</t>
  </si>
  <si>
    <t>Santa García Carvajal</t>
  </si>
  <si>
    <t>Gte. Administración y Finanzas</t>
  </si>
  <si>
    <t xml:space="preserve">Raúl Dario Almonte Castillo </t>
  </si>
  <si>
    <t>Enc. Sección de Seguridad</t>
  </si>
  <si>
    <t>Armando García Piña</t>
  </si>
  <si>
    <t>Dirección General</t>
  </si>
  <si>
    <t>Director General</t>
  </si>
  <si>
    <t>Miguel Amable Cruz Guerra</t>
  </si>
  <si>
    <t>Elizabeth Ramírez Rodríguez</t>
  </si>
  <si>
    <t>Roberto Monegro Galvez</t>
  </si>
  <si>
    <t>Mensajero</t>
  </si>
  <si>
    <t>Vitoriano Constanza Castillo</t>
  </si>
  <si>
    <t>Aux. Servicios Generales</t>
  </si>
  <si>
    <t>Ulennys Ovalles Polanco</t>
  </si>
  <si>
    <t>Marleni Bocio García</t>
  </si>
  <si>
    <t>Santo Eduardo De La Cruz Rodríguez</t>
  </si>
  <si>
    <t>Arileny Montilla Valdez</t>
  </si>
  <si>
    <t>Anny Yadirys Arias Lorenzo</t>
  </si>
  <si>
    <t>Analista Investigador</t>
  </si>
  <si>
    <t>Rafael Cuello Méndez</t>
  </si>
  <si>
    <t>Christopher Díaz Espinosa</t>
  </si>
  <si>
    <t>Alexander Valenzuela Encarnación</t>
  </si>
  <si>
    <t>Austria Ramírez Angomas</t>
  </si>
  <si>
    <t>Julio Antonio Marmolejos Paulino</t>
  </si>
  <si>
    <t>Sección de Seguridad</t>
  </si>
  <si>
    <t>Ricardo García Ventura</t>
  </si>
  <si>
    <t>Victor Raúl Almonte Castillo</t>
  </si>
  <si>
    <t>Mario Antonio Arias Rodríguez</t>
  </si>
  <si>
    <t>Magdaleno de los Santos</t>
  </si>
  <si>
    <t>Hipolito José Piña</t>
  </si>
  <si>
    <t>Andrés De Los Santos Jiménez</t>
  </si>
  <si>
    <t>Victor Manuel Celeste Polanco</t>
  </si>
  <si>
    <t>Auditor Proyecto de Digitalización</t>
  </si>
  <si>
    <t>Enc. División Desarrollo Organizacional</t>
  </si>
  <si>
    <t>Nicolas Florentino</t>
  </si>
  <si>
    <t>Juan Ramón Mateo</t>
  </si>
  <si>
    <t>26/05/2013</t>
  </si>
  <si>
    <t>26/05/2014</t>
  </si>
  <si>
    <t>Glenny María Castro Pérez</t>
  </si>
  <si>
    <t>Elías Ismael Méndez Lebrón</t>
  </si>
  <si>
    <t>Oficina Presidencial de Tecnologías de la Información y Comunicación (OPTIC)</t>
  </si>
  <si>
    <t>Reyna Luisa Pineda</t>
  </si>
  <si>
    <r>
      <t xml:space="preserve">Correspondiente al mes de </t>
    </r>
    <r>
      <rPr>
        <b/>
        <u val="single"/>
        <sz val="14"/>
        <rFont val="Arial"/>
        <family val="2"/>
      </rPr>
      <t>Septiembre</t>
    </r>
    <r>
      <rPr>
        <b/>
        <sz val="14"/>
        <rFont val="Arial"/>
        <family val="2"/>
      </rPr>
      <t xml:space="preserve"> del año </t>
    </r>
    <r>
      <rPr>
        <b/>
        <u val="single"/>
        <sz val="14"/>
        <rFont val="Arial"/>
        <family val="2"/>
      </rPr>
      <t>2012</t>
    </r>
  </si>
  <si>
    <t>Rudith Severino Morel</t>
  </si>
  <si>
    <t>Israel Colomé Mejía</t>
  </si>
  <si>
    <t>Coord. Interina del Antedespacho</t>
  </si>
  <si>
    <t xml:space="preserve">   (2*) Salario cotizable hasta RD$33,350.00, deducción directa de la declaración TSS del SUIRPLUS.</t>
  </si>
  <si>
    <t xml:space="preserve">   (1*) Deducción directa en declaración ISR empleados del SUIRPLUS. Rentas hasta RD$400,200.00 estan exentas.</t>
  </si>
  <si>
    <t>RNC</t>
  </si>
  <si>
    <t>BENEFICIARIO</t>
  </si>
  <si>
    <t>CONCEPTO</t>
  </si>
  <si>
    <t>VALOR RD$</t>
  </si>
  <si>
    <t>COLECTOR DE IMPUESTOS INTERNOS</t>
  </si>
  <si>
    <t>Impuesto sobre la Renta (Empleados)</t>
  </si>
  <si>
    <t>TESORERIA DE LA SEGURIDAD SOCIAL</t>
  </si>
  <si>
    <t>Seguridad Social (Empleados). Pensión - Salud</t>
  </si>
  <si>
    <t>TOTAL DEDUCCIONES</t>
  </si>
  <si>
    <t>MAS TOTAL NETO</t>
  </si>
  <si>
    <t>TOTAL DE LIBRAMIENTOS</t>
  </si>
  <si>
    <t>TOTAL BRUTO</t>
  </si>
  <si>
    <t>MAS APORTE PATRONAL</t>
  </si>
  <si>
    <t>TOTAL GENERAL NOMINA</t>
  </si>
  <si>
    <t>Preparado por:</t>
  </si>
  <si>
    <t>Lic. Elizabeth Ramirez</t>
  </si>
  <si>
    <t>_____________________</t>
  </si>
  <si>
    <t>Revisado Por:</t>
  </si>
  <si>
    <t>Autorizada Por:</t>
  </si>
  <si>
    <t>Aprobado Por:</t>
  </si>
  <si>
    <t>______________________________</t>
  </si>
  <si>
    <t>Gerente Financiero</t>
  </si>
  <si>
    <t>Glenny Castro</t>
  </si>
  <si>
    <t>Gerente de Recursos Humanos</t>
  </si>
  <si>
    <t>Gerente Administrativo y Financiero</t>
  </si>
  <si>
    <t>Ing. Armando García</t>
  </si>
  <si>
    <t>____________________________________</t>
  </si>
  <si>
    <t>CERTIFICO QUE ESTA NOMINA DE PAGO QUE CONSTA DE ***06 HOJAS, ESTA CORRECTA Y COMPLETA Y QUE LAS PERSONAS ENUMERADAS EN LA MISMA SON LAS QUE A LA FECHA FIGURAN EN LOS RECORDS DE PERSONAL QUE MANTIENE LA OPTIC.</t>
  </si>
  <si>
    <t>Lic. Santa García</t>
  </si>
  <si>
    <t>“Año Fortalecimeinto del Estado Social y Democratico de Derecho”</t>
  </si>
  <si>
    <t>"Año del Estado Social y Democratico de Derecho"</t>
  </si>
  <si>
    <t>RECAPITULACION DE LA NOMINA SEPTIEMBRE 2012</t>
  </si>
  <si>
    <t>PROCESADA AL DIA 20/09/2012</t>
  </si>
  <si>
    <t>Total</t>
  </si>
  <si>
    <t>Profesores</t>
  </si>
  <si>
    <t>CEIGE</t>
  </si>
  <si>
    <t>Clara Lora</t>
  </si>
  <si>
    <t>Wilda Florentino</t>
  </si>
  <si>
    <t>Melvin Hilario</t>
  </si>
  <si>
    <t>Julio Paredes</t>
  </si>
  <si>
    <t>Juan Andres Moreno</t>
  </si>
  <si>
    <t>Leopoldo Fidel Grullón</t>
  </si>
  <si>
    <t>Fermina Acosta</t>
  </si>
  <si>
    <t>Elpidio West</t>
  </si>
  <si>
    <r>
      <t xml:space="preserve">Correspondiente al mes de: </t>
    </r>
    <r>
      <rPr>
        <i/>
        <u val="single"/>
        <sz val="14"/>
        <rFont val="Arial"/>
        <family val="2"/>
      </rPr>
      <t>Septiembre</t>
    </r>
    <r>
      <rPr>
        <i/>
        <sz val="14"/>
        <rFont val="Arial"/>
        <family val="2"/>
      </rPr>
      <t xml:space="preserve"> del año </t>
    </r>
    <r>
      <rPr>
        <i/>
        <u val="single"/>
        <sz val="14"/>
        <rFont val="Arial"/>
        <family val="2"/>
      </rPr>
      <t>2012</t>
    </r>
  </si>
  <si>
    <r>
      <t>Nómina de Sueldos: Empleados Contratados</t>
    </r>
    <r>
      <rPr>
        <b/>
        <sz val="14"/>
        <rFont val="Arial"/>
        <family val="2"/>
      </rPr>
      <t xml:space="preserve"> </t>
    </r>
  </si>
  <si>
    <t>“Año del Fortalecimiento del Estado Social y Democratico De Derecho”</t>
  </si>
  <si>
    <t>Oficina Presidencial de Tecnologia y Comunicacion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</si>
</sst>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u val="single"/>
      <sz val="14"/>
      <name val="Arial"/>
      <family val="2"/>
    </font>
    <font>
      <b/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8" fillId="0" borderId="13" xfId="0" applyNumberFormat="1" applyFont="1" applyFill="1" applyBorder="1" applyAlignment="1">
      <alignment horizontal="right" vertical="center"/>
    </xf>
    <xf numFmtId="4" fontId="8" fillId="0" borderId="1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4" fontId="8" fillId="34" borderId="21" xfId="0" applyNumberFormat="1" applyFont="1" applyFill="1" applyBorder="1" applyAlignment="1">
      <alignment horizontal="right" vertical="center"/>
    </xf>
    <xf numFmtId="4" fontId="8" fillId="34" borderId="22" xfId="0" applyNumberFormat="1" applyFont="1" applyFill="1" applyBorder="1" applyAlignment="1">
      <alignment horizontal="right" vertical="center"/>
    </xf>
    <xf numFmtId="3" fontId="8" fillId="34" borderId="21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8" fillId="34" borderId="23" xfId="0" applyFont="1" applyFill="1" applyBorder="1" applyAlignment="1">
      <alignment horizontal="center" vertical="center"/>
    </xf>
    <xf numFmtId="3" fontId="8" fillId="34" borderId="14" xfId="0" applyNumberFormat="1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vertical="center" wrapText="1"/>
    </xf>
    <xf numFmtId="4" fontId="8" fillId="34" borderId="21" xfId="0" applyNumberFormat="1" applyFont="1" applyFill="1" applyBorder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4" fontId="8" fillId="34" borderId="26" xfId="0" applyNumberFormat="1" applyFont="1" applyFill="1" applyBorder="1" applyAlignment="1">
      <alignment horizontal="center" vertical="center"/>
    </xf>
    <xf numFmtId="4" fontId="8" fillId="34" borderId="14" xfId="0" applyNumberFormat="1" applyFont="1" applyFill="1" applyBorder="1" applyAlignment="1">
      <alignment horizontal="center" vertical="center"/>
    </xf>
    <xf numFmtId="2" fontId="8" fillId="34" borderId="14" xfId="0" applyNumberFormat="1" applyFont="1" applyFill="1" applyBorder="1" applyAlignment="1">
      <alignment horizontal="center" vertical="center"/>
    </xf>
    <xf numFmtId="4" fontId="8" fillId="34" borderId="13" xfId="0" applyNumberFormat="1" applyFont="1" applyFill="1" applyBorder="1" applyAlignment="1">
      <alignment horizontal="center" vertical="center"/>
    </xf>
    <xf numFmtId="4" fontId="8" fillId="34" borderId="27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4" fontId="8" fillId="34" borderId="21" xfId="0" applyNumberFormat="1" applyFont="1" applyFill="1" applyBorder="1" applyAlignment="1">
      <alignment horizontal="center" vertical="center"/>
    </xf>
    <xf numFmtId="2" fontId="8" fillId="34" borderId="21" xfId="0" applyNumberFormat="1" applyFont="1" applyFill="1" applyBorder="1" applyAlignment="1">
      <alignment horizontal="center" vertical="center"/>
    </xf>
    <xf numFmtId="4" fontId="8" fillId="34" borderId="22" xfId="0" applyNumberFormat="1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34" borderId="28" xfId="0" applyFont="1" applyFill="1" applyBorder="1" applyAlignment="1">
      <alignment vertical="center" wrapText="1"/>
    </xf>
    <xf numFmtId="2" fontId="8" fillId="0" borderId="27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4" fontId="8" fillId="0" borderId="29" xfId="0" applyNumberFormat="1" applyFont="1" applyFill="1" applyBorder="1" applyAlignment="1">
      <alignment horizontal="right" vertical="center"/>
    </xf>
    <xf numFmtId="3" fontId="8" fillId="0" borderId="29" xfId="0" applyNumberFormat="1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vertical="center" wrapText="1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wrapText="1"/>
    </xf>
    <xf numFmtId="14" fontId="8" fillId="34" borderId="17" xfId="0" applyNumberFormat="1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 vertical="center" wrapText="1"/>
    </xf>
    <xf numFmtId="4" fontId="6" fillId="35" borderId="32" xfId="0" applyNumberFormat="1" applyFont="1" applyFill="1" applyBorder="1" applyAlignment="1">
      <alignment horizontal="right" vertical="center"/>
    </xf>
    <xf numFmtId="3" fontId="6" fillId="35" borderId="30" xfId="0" applyNumberFormat="1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vertical="center" wrapText="1"/>
    </xf>
    <xf numFmtId="4" fontId="6" fillId="35" borderId="11" xfId="0" applyNumberFormat="1" applyFont="1" applyFill="1" applyBorder="1" applyAlignment="1">
      <alignment horizontal="right" vertical="center"/>
    </xf>
    <xf numFmtId="2" fontId="6" fillId="35" borderId="11" xfId="0" applyNumberFormat="1" applyFont="1" applyFill="1" applyBorder="1" applyAlignment="1">
      <alignment horizontal="right" vertical="center"/>
    </xf>
    <xf numFmtId="3" fontId="6" fillId="35" borderId="31" xfId="0" applyNumberFormat="1" applyFont="1" applyFill="1" applyBorder="1" applyAlignment="1">
      <alignment horizontal="center" vertical="center"/>
    </xf>
    <xf numFmtId="0" fontId="6" fillId="35" borderId="33" xfId="0" applyFont="1" applyFill="1" applyBorder="1" applyAlignment="1">
      <alignment vertical="center" wrapText="1"/>
    </xf>
    <xf numFmtId="0" fontId="6" fillId="35" borderId="34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6" fillId="35" borderId="35" xfId="0" applyNumberFormat="1" applyFont="1" applyFill="1" applyBorder="1" applyAlignment="1">
      <alignment horizontal="right" vertical="center"/>
    </xf>
    <xf numFmtId="3" fontId="6" fillId="35" borderId="36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8" fillId="0" borderId="21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4" fontId="8" fillId="0" borderId="26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/>
    </xf>
    <xf numFmtId="4" fontId="8" fillId="0" borderId="37" xfId="0" applyNumberFormat="1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vertical="center" wrapText="1"/>
    </xf>
    <xf numFmtId="4" fontId="6" fillId="35" borderId="14" xfId="0" applyNumberFormat="1" applyFont="1" applyFill="1" applyBorder="1" applyAlignment="1">
      <alignment horizontal="right" vertical="center"/>
    </xf>
    <xf numFmtId="4" fontId="8" fillId="35" borderId="14" xfId="0" applyNumberFormat="1" applyFont="1" applyFill="1" applyBorder="1" applyAlignment="1">
      <alignment horizontal="center" vertical="center"/>
    </xf>
    <xf numFmtId="2" fontId="8" fillId="35" borderId="14" xfId="0" applyNumberFormat="1" applyFont="1" applyFill="1" applyBorder="1" applyAlignment="1">
      <alignment horizontal="center" vertical="center"/>
    </xf>
    <xf numFmtId="4" fontId="8" fillId="35" borderId="13" xfId="0" applyNumberFormat="1" applyFont="1" applyFill="1" applyBorder="1" applyAlignment="1">
      <alignment horizontal="center" vertical="center"/>
    </xf>
    <xf numFmtId="4" fontId="8" fillId="35" borderId="27" xfId="0" applyNumberFormat="1" applyFont="1" applyFill="1" applyBorder="1" applyAlignment="1">
      <alignment horizontal="center" vertical="center"/>
    </xf>
    <xf numFmtId="3" fontId="8" fillId="35" borderId="14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0" fontId="6" fillId="35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" fontId="8" fillId="34" borderId="14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9" fillId="0" borderId="0" xfId="0" applyFont="1" applyAlignment="1">
      <alignment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/>
    </xf>
    <xf numFmtId="0" fontId="9" fillId="0" borderId="37" xfId="0" applyFont="1" applyBorder="1" applyAlignment="1">
      <alignment/>
    </xf>
    <xf numFmtId="4" fontId="9" fillId="36" borderId="42" xfId="0" applyNumberFormat="1" applyFont="1" applyFill="1" applyBorder="1" applyAlignment="1">
      <alignment/>
    </xf>
    <xf numFmtId="4" fontId="9" fillId="0" borderId="42" xfId="0" applyNumberFormat="1" applyFont="1" applyBorder="1" applyAlignment="1">
      <alignment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4" fontId="14" fillId="0" borderId="25" xfId="0" applyNumberFormat="1" applyFont="1" applyBorder="1" applyAlignment="1">
      <alignment/>
    </xf>
    <xf numFmtId="4" fontId="14" fillId="0" borderId="43" xfId="0" applyNumberFormat="1" applyFont="1" applyBorder="1" applyAlignment="1">
      <alignment/>
    </xf>
    <xf numFmtId="4" fontId="14" fillId="0" borderId="44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/>
    </xf>
    <xf numFmtId="43" fontId="9" fillId="0" borderId="0" xfId="42" applyFont="1" applyAlignment="1">
      <alignment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35" borderId="4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46" xfId="0" applyFont="1" applyFill="1" applyBorder="1" applyAlignment="1">
      <alignment horizontal="center" vertical="center" wrapText="1"/>
    </xf>
    <xf numFmtId="0" fontId="6" fillId="35" borderId="47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48" xfId="0" applyFont="1" applyFill="1" applyBorder="1" applyAlignment="1">
      <alignment horizontal="center" vertical="center" wrapText="1"/>
    </xf>
    <xf numFmtId="0" fontId="6" fillId="35" borderId="49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50" xfId="0" applyFont="1" applyFill="1" applyBorder="1" applyAlignment="1">
      <alignment horizontal="center" vertical="center" wrapText="1"/>
    </xf>
    <xf numFmtId="0" fontId="6" fillId="35" borderId="5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35" borderId="24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35" borderId="25" xfId="0" applyFont="1" applyFill="1" applyBorder="1" applyAlignment="1">
      <alignment horizontal="center" vertical="center" wrapText="1"/>
    </xf>
    <xf numFmtId="0" fontId="6" fillId="35" borderId="51" xfId="0" applyFont="1" applyFill="1" applyBorder="1" applyAlignment="1">
      <alignment horizontal="center" vertical="center"/>
    </xf>
    <xf numFmtId="0" fontId="6" fillId="35" borderId="5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6" fillId="35" borderId="5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5" borderId="54" xfId="0" applyFont="1" applyFill="1" applyBorder="1" applyAlignment="1">
      <alignment horizontal="center" vertical="center" wrapText="1"/>
    </xf>
    <xf numFmtId="0" fontId="6" fillId="35" borderId="5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justify" wrapText="1"/>
    </xf>
    <xf numFmtId="0" fontId="6" fillId="33" borderId="25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6" fillId="37" borderId="48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7" borderId="46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6" fillId="35" borderId="56" xfId="0" applyNumberFormat="1" applyFont="1" applyFill="1" applyBorder="1" applyAlignment="1">
      <alignment horizontal="right" vertical="center"/>
    </xf>
    <xf numFmtId="0" fontId="6" fillId="35" borderId="57" xfId="0" applyFont="1" applyFill="1" applyBorder="1" applyAlignment="1">
      <alignment vertical="center" wrapText="1"/>
    </xf>
    <xf numFmtId="0" fontId="6" fillId="35" borderId="58" xfId="0" applyFont="1" applyFill="1" applyBorder="1" applyAlignment="1">
      <alignment horizontal="center" vertical="center"/>
    </xf>
    <xf numFmtId="4" fontId="8" fillId="34" borderId="59" xfId="0" applyNumberFormat="1" applyFont="1" applyFill="1" applyBorder="1" applyAlignment="1">
      <alignment horizontal="right" vertical="center"/>
    </xf>
    <xf numFmtId="0" fontId="8" fillId="34" borderId="13" xfId="0" applyFont="1" applyFill="1" applyBorder="1" applyAlignment="1">
      <alignment horizontal="center" vertical="center" wrapText="1"/>
    </xf>
    <xf numFmtId="0" fontId="34" fillId="0" borderId="60" xfId="0" applyFont="1" applyBorder="1" applyAlignment="1">
      <alignment/>
    </xf>
    <xf numFmtId="0" fontId="8" fillId="34" borderId="60" xfId="0" applyFont="1" applyFill="1" applyBorder="1" applyAlignment="1">
      <alignment horizontal="center" vertical="center"/>
    </xf>
    <xf numFmtId="4" fontId="8" fillId="34" borderId="42" xfId="0" applyNumberFormat="1" applyFont="1" applyFill="1" applyBorder="1" applyAlignment="1">
      <alignment horizontal="right" vertical="center"/>
    </xf>
    <xf numFmtId="0" fontId="8" fillId="34" borderId="37" xfId="0" applyFont="1" applyFill="1" applyBorder="1" applyAlignment="1">
      <alignment horizontal="center" vertical="center" wrapText="1"/>
    </xf>
    <xf numFmtId="0" fontId="34" fillId="0" borderId="41" xfId="0" applyFont="1" applyBorder="1" applyAlignment="1">
      <alignment/>
    </xf>
    <xf numFmtId="0" fontId="8" fillId="34" borderId="41" xfId="0" applyFont="1" applyFill="1" applyBorder="1" applyAlignment="1">
      <alignment horizontal="center" vertical="center"/>
    </xf>
    <xf numFmtId="0" fontId="34" fillId="34" borderId="41" xfId="0" applyFont="1" applyFill="1" applyBorder="1" applyAlignment="1">
      <alignment/>
    </xf>
    <xf numFmtId="0" fontId="34" fillId="34" borderId="28" xfId="0" applyFont="1" applyFill="1" applyBorder="1" applyAlignment="1">
      <alignment/>
    </xf>
    <xf numFmtId="0" fontId="0" fillId="0" borderId="61" xfId="0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6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36" fillId="0" borderId="61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te" xfId="59"/>
    <cellStyle name="Output" xfId="60"/>
    <cellStyle name="Percent" xfId="61"/>
    <cellStyle name="Porcentual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942975</xdr:colOff>
      <xdr:row>0</xdr:row>
      <xdr:rowOff>38100</xdr:rowOff>
    </xdr:from>
    <xdr:to>
      <xdr:col>7</xdr:col>
      <xdr:colOff>657225</xdr:colOff>
      <xdr:row>4</xdr:row>
      <xdr:rowOff>219075</xdr:rowOff>
    </xdr:to>
    <xdr:pic>
      <xdr:nvPicPr>
        <xdr:cNvPr id="1" name="Picture 1" descr="C:\Users\gloris.perez\AppData\Local\Microsoft\Windows\Temporary Internet Files\Content.Outlook\I6G9QQUD\Logo-Optic-1'-PEQUEÑ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11350" y="38100"/>
          <a:ext cx="971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219075</xdr:rowOff>
    </xdr:from>
    <xdr:to>
      <xdr:col>3</xdr:col>
      <xdr:colOff>76200</xdr:colOff>
      <xdr:row>5</xdr:row>
      <xdr:rowOff>19050</xdr:rowOff>
    </xdr:to>
    <xdr:pic>
      <xdr:nvPicPr>
        <xdr:cNvPr id="1" name="Picture 1" descr="C:\Users\gloris.perez\AppData\Local\Microsoft\Windows\Temporary Internet Files\Content.Outlook\I6G9QQUD\Logo-Optic-1'-PEQUEÑ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219075"/>
          <a:ext cx="1133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0</xdr:row>
      <xdr:rowOff>28575</xdr:rowOff>
    </xdr:from>
    <xdr:to>
      <xdr:col>7</xdr:col>
      <xdr:colOff>971550</xdr:colOff>
      <xdr:row>3</xdr:row>
      <xdr:rowOff>142875</xdr:rowOff>
    </xdr:to>
    <xdr:pic>
      <xdr:nvPicPr>
        <xdr:cNvPr id="1" name="Picture 1" descr="C:\Users\gloris.perez\AppData\Local\Microsoft\Windows\Temporary Internet Files\Content.Outlook\I6G9QQUD\Logo-Optic-1'-PEQUEÑ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28575"/>
          <a:ext cx="819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1409700</xdr:colOff>
      <xdr:row>0</xdr:row>
      <xdr:rowOff>161925</xdr:rowOff>
    </xdr:from>
    <xdr:to>
      <xdr:col>3</xdr:col>
      <xdr:colOff>914400</xdr:colOff>
      <xdr:row>5</xdr:row>
      <xdr:rowOff>180975</xdr:rowOff>
    </xdr:to>
    <xdr:pic>
      <xdr:nvPicPr>
        <xdr:cNvPr id="1" name="Picture 1" descr="C:\Documents and Settings\maura.rubio\Desktop\logossssssssss\Logo-Optic-1.5'-MEDIAN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61925"/>
          <a:ext cx="12858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304"/>
  <sheetViews>
    <sheetView zoomScale="70" zoomScaleNormal="70" zoomScalePageLayoutView="0" workbookViewId="0" topLeftCell="A1">
      <selection activeCell="A1" sqref="A1:IV16384"/>
    </sheetView>
  </sheetViews>
  <sheetFormatPr defaultColWidth="9.140625" defaultRowHeight="12.75"/>
  <cols>
    <col min="1" max="1" width="10.00390625" style="3" customWidth="1"/>
    <col min="2" max="3" width="37.00390625" style="78" customWidth="1"/>
    <col min="4" max="4" width="56.28125" style="78" customWidth="1"/>
    <col min="5" max="5" width="40.421875" style="78" customWidth="1"/>
    <col min="6" max="6" width="24.28125" style="78" customWidth="1"/>
    <col min="7" max="7" width="18.8515625" style="78" customWidth="1"/>
    <col min="8" max="10" width="17.7109375" style="3" customWidth="1"/>
    <col min="11" max="11" width="15.57421875" style="3" customWidth="1"/>
    <col min="12" max="12" width="17.7109375" style="3" customWidth="1"/>
    <col min="13" max="13" width="16.7109375" style="3" customWidth="1"/>
    <col min="14" max="14" width="19.00390625" style="78" customWidth="1"/>
    <col min="15" max="15" width="17.7109375" style="3" customWidth="1"/>
    <col min="16" max="17" width="19.00390625" style="3" customWidth="1"/>
    <col min="18" max="18" width="21.7109375" style="3" customWidth="1"/>
    <col min="19" max="19" width="16.8515625" style="3" customWidth="1"/>
    <col min="20" max="20" width="15.8515625" style="3" customWidth="1"/>
    <col min="21" max="21" width="15.28125" style="3" customWidth="1"/>
    <col min="22" max="16384" width="9.140625" style="3" customWidth="1"/>
  </cols>
  <sheetData>
    <row r="1" ht="12.75"/>
    <row r="2" ht="12.75"/>
    <row r="3" spans="7:9" ht="18">
      <c r="G3" s="87"/>
      <c r="H3" s="7"/>
      <c r="I3" s="16"/>
    </row>
    <row r="4" ht="12.75"/>
    <row r="5" ht="22.5" customHeight="1"/>
    <row r="6" spans="1:19" ht="19.5">
      <c r="A6" s="158" t="s">
        <v>237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</row>
    <row r="7" spans="1:19" ht="18.75">
      <c r="A7" s="167" t="s">
        <v>274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</row>
    <row r="8" spans="1:19" ht="12.75">
      <c r="A8" s="4"/>
      <c r="B8" s="79"/>
      <c r="C8" s="79"/>
      <c r="D8" s="79"/>
      <c r="E8" s="79"/>
      <c r="F8" s="79"/>
      <c r="G8" s="79"/>
      <c r="H8" s="4"/>
      <c r="I8" s="4"/>
      <c r="J8" s="4"/>
      <c r="K8" s="4"/>
      <c r="L8" s="4"/>
      <c r="M8" s="4"/>
      <c r="N8" s="79"/>
      <c r="O8" s="4"/>
      <c r="P8" s="4"/>
      <c r="Q8" s="4"/>
      <c r="R8" s="4"/>
      <c r="S8" s="4"/>
    </row>
    <row r="9" spans="1:19" ht="18">
      <c r="A9" s="171" t="s">
        <v>22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</row>
    <row r="10" spans="1:19" ht="18">
      <c r="A10" s="15"/>
      <c r="B10" s="80"/>
      <c r="C10" s="80"/>
      <c r="D10" s="80"/>
      <c r="E10" s="80"/>
      <c r="F10" s="171" t="s">
        <v>239</v>
      </c>
      <c r="G10" s="171"/>
      <c r="H10" s="171"/>
      <c r="I10" s="171"/>
      <c r="J10" s="171"/>
      <c r="K10" s="171"/>
      <c r="L10" s="171"/>
      <c r="M10" s="15"/>
      <c r="N10" s="80"/>
      <c r="O10" s="15"/>
      <c r="P10" s="15"/>
      <c r="Q10" s="15"/>
      <c r="R10" s="15"/>
      <c r="S10" s="15"/>
    </row>
    <row r="11" ht="19.5" customHeight="1" thickBot="1"/>
    <row r="12" spans="1:19" s="6" customFormat="1" ht="36.75" customHeight="1">
      <c r="A12" s="164" t="s">
        <v>25</v>
      </c>
      <c r="B12" s="161" t="s">
        <v>20</v>
      </c>
      <c r="C12" s="62"/>
      <c r="D12" s="62"/>
      <c r="E12" s="62"/>
      <c r="F12" s="147" t="s">
        <v>23</v>
      </c>
      <c r="G12" s="150" t="s">
        <v>12</v>
      </c>
      <c r="H12" s="150" t="s">
        <v>16</v>
      </c>
      <c r="I12" s="169" t="s">
        <v>10</v>
      </c>
      <c r="J12" s="169"/>
      <c r="K12" s="169"/>
      <c r="L12" s="169"/>
      <c r="M12" s="169"/>
      <c r="N12" s="169"/>
      <c r="O12" s="170"/>
      <c r="P12" s="156" t="s">
        <v>2</v>
      </c>
      <c r="Q12" s="157"/>
      <c r="R12" s="174" t="s">
        <v>24</v>
      </c>
      <c r="S12" s="174" t="s">
        <v>5</v>
      </c>
    </row>
    <row r="13" spans="1:19" s="6" customFormat="1" ht="37.5" customHeight="1">
      <c r="A13" s="165"/>
      <c r="B13" s="162"/>
      <c r="C13" s="106" t="s">
        <v>32</v>
      </c>
      <c r="D13" s="106" t="s">
        <v>21</v>
      </c>
      <c r="E13" s="106" t="s">
        <v>26</v>
      </c>
      <c r="F13" s="148"/>
      <c r="G13" s="151"/>
      <c r="H13" s="151"/>
      <c r="I13" s="168" t="s">
        <v>14</v>
      </c>
      <c r="J13" s="168"/>
      <c r="K13" s="151" t="s">
        <v>11</v>
      </c>
      <c r="L13" s="173" t="s">
        <v>15</v>
      </c>
      <c r="M13" s="168"/>
      <c r="N13" s="155" t="s">
        <v>13</v>
      </c>
      <c r="O13" s="177" t="s">
        <v>0</v>
      </c>
      <c r="P13" s="159" t="s">
        <v>4</v>
      </c>
      <c r="Q13" s="153" t="s">
        <v>1</v>
      </c>
      <c r="R13" s="175"/>
      <c r="S13" s="175"/>
    </row>
    <row r="14" spans="1:19" s="6" customFormat="1" ht="45.75" customHeight="1" thickBot="1">
      <c r="A14" s="166"/>
      <c r="B14" s="163"/>
      <c r="C14" s="66"/>
      <c r="D14" s="66"/>
      <c r="E14" s="66"/>
      <c r="F14" s="149"/>
      <c r="G14" s="152"/>
      <c r="H14" s="152"/>
      <c r="I14" s="107" t="s">
        <v>6</v>
      </c>
      <c r="J14" s="108" t="s">
        <v>7</v>
      </c>
      <c r="K14" s="152"/>
      <c r="L14" s="107" t="s">
        <v>8</v>
      </c>
      <c r="M14" s="117" t="s">
        <v>9</v>
      </c>
      <c r="N14" s="152"/>
      <c r="O14" s="178"/>
      <c r="P14" s="160"/>
      <c r="Q14" s="154"/>
      <c r="R14" s="176"/>
      <c r="S14" s="176"/>
    </row>
    <row r="15" spans="1:19" s="45" customFormat="1" ht="15.75" customHeight="1">
      <c r="A15" s="39">
        <v>1</v>
      </c>
      <c r="B15" s="94" t="s">
        <v>34</v>
      </c>
      <c r="C15" s="94" t="s">
        <v>35</v>
      </c>
      <c r="D15" s="95" t="s">
        <v>36</v>
      </c>
      <c r="E15" s="81" t="s">
        <v>37</v>
      </c>
      <c r="F15" s="103">
        <v>78000</v>
      </c>
      <c r="G15" s="89">
        <v>6996.69</v>
      </c>
      <c r="H15" s="41"/>
      <c r="I15" s="41">
        <f>+F15*2.87%</f>
        <v>2238.6</v>
      </c>
      <c r="J15" s="41">
        <f>+F15*7.1%</f>
        <v>5537.999999999999</v>
      </c>
      <c r="K15" s="42">
        <v>394.32</v>
      </c>
      <c r="L15" s="43">
        <f>+F15*3.04%</f>
        <v>2371.2</v>
      </c>
      <c r="M15" s="43">
        <f>+F15*7.09%</f>
        <v>5530.200000000001</v>
      </c>
      <c r="N15" s="89">
        <v>1589.16</v>
      </c>
      <c r="O15" s="41">
        <f>SUM(I15:N15)</f>
        <v>17661.48</v>
      </c>
      <c r="P15" s="41">
        <f>+G15+H15+I15+L15+N15</f>
        <v>13195.649999999998</v>
      </c>
      <c r="Q15" s="44">
        <f>+J15+K15+M15</f>
        <v>11462.52</v>
      </c>
      <c r="R15" s="41">
        <f>+F15-P15</f>
        <v>64804.350000000006</v>
      </c>
      <c r="S15" s="27">
        <v>111</v>
      </c>
    </row>
    <row r="16" spans="1:19" s="45" customFormat="1" ht="16.5" customHeight="1" thickBot="1">
      <c r="A16" s="20"/>
      <c r="B16" s="96"/>
      <c r="C16" s="96"/>
      <c r="D16" s="82"/>
      <c r="E16" s="81"/>
      <c r="F16" s="104"/>
      <c r="G16" s="88"/>
      <c r="H16" s="46"/>
      <c r="I16" s="46"/>
      <c r="J16" s="46"/>
      <c r="K16" s="47"/>
      <c r="L16" s="46"/>
      <c r="M16" s="46"/>
      <c r="N16" s="88"/>
      <c r="O16" s="46"/>
      <c r="P16" s="46"/>
      <c r="Q16" s="48"/>
      <c r="R16" s="46"/>
      <c r="S16" s="24"/>
    </row>
    <row r="17" spans="1:19" s="45" customFormat="1" ht="16.5" customHeight="1">
      <c r="A17" s="39">
        <v>2</v>
      </c>
      <c r="B17" s="94" t="s">
        <v>38</v>
      </c>
      <c r="C17" s="94" t="s">
        <v>39</v>
      </c>
      <c r="D17" s="95" t="s">
        <v>40</v>
      </c>
      <c r="E17" s="81" t="s">
        <v>37</v>
      </c>
      <c r="F17" s="103">
        <v>73000</v>
      </c>
      <c r="G17" s="89">
        <v>6238.57</v>
      </c>
      <c r="H17" s="41"/>
      <c r="I17" s="41">
        <f>+F17*2.87%</f>
        <v>2095.1</v>
      </c>
      <c r="J17" s="41">
        <f>+F17*7.1%</f>
        <v>5182.999999999999</v>
      </c>
      <c r="K17" s="42">
        <v>394.32</v>
      </c>
      <c r="L17" s="43">
        <f>+F17*3.04%</f>
        <v>2219.2</v>
      </c>
      <c r="M17" s="43">
        <f>+F17*7.09%</f>
        <v>5175.700000000001</v>
      </c>
      <c r="N17" s="89"/>
      <c r="O17" s="41">
        <f>SUM(I17:N17)</f>
        <v>15067.32</v>
      </c>
      <c r="P17" s="41">
        <f>+G17+H17+I17+L17+N17</f>
        <v>10552.869999999999</v>
      </c>
      <c r="Q17" s="44">
        <f>+J17+K17+M17</f>
        <v>10753.02</v>
      </c>
      <c r="R17" s="41">
        <f>+F17-P17</f>
        <v>62447.130000000005</v>
      </c>
      <c r="S17" s="27">
        <v>111</v>
      </c>
    </row>
    <row r="18" spans="1:19" s="25" customFormat="1" ht="16.5" customHeight="1">
      <c r="A18" s="20"/>
      <c r="B18" s="96"/>
      <c r="C18" s="96"/>
      <c r="D18" s="82"/>
      <c r="E18" s="82"/>
      <c r="F18" s="104"/>
      <c r="G18" s="90"/>
      <c r="H18" s="22"/>
      <c r="I18" s="22"/>
      <c r="J18" s="22"/>
      <c r="K18" s="22"/>
      <c r="L18" s="22"/>
      <c r="M18" s="22"/>
      <c r="N18" s="90"/>
      <c r="O18" s="22"/>
      <c r="P18" s="22"/>
      <c r="Q18" s="23"/>
      <c r="R18" s="22"/>
      <c r="S18" s="29"/>
    </row>
    <row r="19" spans="1:19" s="25" customFormat="1" ht="19.5" customHeight="1">
      <c r="A19" s="26">
        <v>3</v>
      </c>
      <c r="B19" s="97" t="s">
        <v>41</v>
      </c>
      <c r="C19" s="97" t="s">
        <v>42</v>
      </c>
      <c r="D19" s="98" t="s">
        <v>43</v>
      </c>
      <c r="E19" s="81" t="s">
        <v>37</v>
      </c>
      <c r="F19" s="103">
        <v>31000</v>
      </c>
      <c r="G19" s="89"/>
      <c r="H19" s="41"/>
      <c r="I19" s="41">
        <f>+F19*2.87%</f>
        <v>889.7</v>
      </c>
      <c r="J19" s="41">
        <f>+F19*7.1%</f>
        <v>2201</v>
      </c>
      <c r="K19" s="42">
        <v>394.32</v>
      </c>
      <c r="L19" s="43">
        <f>+F19*3.04%</f>
        <v>942.4</v>
      </c>
      <c r="M19" s="43">
        <f>+F19*7.09%</f>
        <v>2197.9</v>
      </c>
      <c r="N19" s="89"/>
      <c r="O19" s="41">
        <f>SUM(I19:N19)</f>
        <v>6625.32</v>
      </c>
      <c r="P19" s="41">
        <f>+G19+H19+I19+L19+N19</f>
        <v>1832.1</v>
      </c>
      <c r="Q19" s="44">
        <f>+J19+K19+M19</f>
        <v>4793.22</v>
      </c>
      <c r="R19" s="41">
        <f>+F19-P19</f>
        <v>29167.9</v>
      </c>
      <c r="S19" s="27">
        <v>111</v>
      </c>
    </row>
    <row r="20" spans="1:19" s="25" customFormat="1" ht="16.5" customHeight="1">
      <c r="A20" s="20"/>
      <c r="B20" s="96"/>
      <c r="C20" s="96"/>
      <c r="D20" s="82"/>
      <c r="E20" s="82"/>
      <c r="F20" s="104"/>
      <c r="G20" s="88"/>
      <c r="H20" s="46"/>
      <c r="I20" s="46"/>
      <c r="J20" s="46"/>
      <c r="K20" s="47"/>
      <c r="L20" s="46"/>
      <c r="M20" s="46"/>
      <c r="N20" s="88"/>
      <c r="O20" s="46"/>
      <c r="P20" s="46"/>
      <c r="Q20" s="48"/>
      <c r="R20" s="46"/>
      <c r="S20" s="24"/>
    </row>
    <row r="21" spans="1:20" s="25" customFormat="1" ht="31.5" customHeight="1">
      <c r="A21" s="33">
        <v>4</v>
      </c>
      <c r="B21" s="99" t="s">
        <v>44</v>
      </c>
      <c r="C21" s="100" t="s">
        <v>42</v>
      </c>
      <c r="D21" s="101" t="s">
        <v>45</v>
      </c>
      <c r="E21" s="83" t="s">
        <v>37</v>
      </c>
      <c r="F21" s="105">
        <v>21000</v>
      </c>
      <c r="G21" s="89"/>
      <c r="H21" s="41"/>
      <c r="I21" s="41">
        <f>+F21*2.87%</f>
        <v>602.7</v>
      </c>
      <c r="J21" s="41">
        <f>+F21*7.1%</f>
        <v>1490.9999999999998</v>
      </c>
      <c r="K21" s="42">
        <v>394.32</v>
      </c>
      <c r="L21" s="43">
        <f>+F21*3.04%</f>
        <v>638.4</v>
      </c>
      <c r="M21" s="43">
        <f>+F21*7.09%</f>
        <v>1488.9</v>
      </c>
      <c r="N21" s="89">
        <v>794.58</v>
      </c>
      <c r="O21" s="41">
        <f>SUM(I21:N21)</f>
        <v>5409.9</v>
      </c>
      <c r="P21" s="41">
        <f>+G21+H21+I21+L21+N21</f>
        <v>2035.6799999999998</v>
      </c>
      <c r="Q21" s="44">
        <f>+J21+K21+M21</f>
        <v>3374.22</v>
      </c>
      <c r="R21" s="41">
        <f>+F21-P21</f>
        <v>18964.32</v>
      </c>
      <c r="S21" s="27">
        <v>111</v>
      </c>
      <c r="T21" s="30"/>
    </row>
    <row r="22" spans="1:19" s="25" customFormat="1" ht="24" customHeight="1">
      <c r="A22" s="32"/>
      <c r="B22" s="100"/>
      <c r="C22" s="100"/>
      <c r="D22" s="84"/>
      <c r="E22" s="84"/>
      <c r="F22" s="105"/>
      <c r="G22" s="90"/>
      <c r="H22" s="22"/>
      <c r="I22" s="22"/>
      <c r="J22" s="22"/>
      <c r="K22" s="22"/>
      <c r="L22" s="22"/>
      <c r="M22" s="22"/>
      <c r="N22" s="90"/>
      <c r="O22" s="22"/>
      <c r="P22" s="22"/>
      <c r="Q22" s="23"/>
      <c r="R22" s="22"/>
      <c r="S22" s="24"/>
    </row>
    <row r="23" spans="1:19" s="25" customFormat="1" ht="33.75" customHeight="1">
      <c r="A23" s="33">
        <v>5</v>
      </c>
      <c r="B23" s="100" t="s">
        <v>46</v>
      </c>
      <c r="C23" s="100" t="s">
        <v>47</v>
      </c>
      <c r="D23" s="84" t="s">
        <v>48</v>
      </c>
      <c r="E23" s="83" t="s">
        <v>37</v>
      </c>
      <c r="F23" s="105">
        <v>78000</v>
      </c>
      <c r="G23" s="10">
        <v>7393.98</v>
      </c>
      <c r="H23" s="41"/>
      <c r="I23" s="41">
        <f>+F23*2.87%</f>
        <v>2238.6</v>
      </c>
      <c r="J23" s="41">
        <f>+F23*7.1%</f>
        <v>5537.999999999999</v>
      </c>
      <c r="K23" s="42">
        <v>394.32</v>
      </c>
      <c r="L23" s="43">
        <f>+F23*3.04%</f>
        <v>2371.2</v>
      </c>
      <c r="M23" s="43">
        <f>+F23*7.09%</f>
        <v>5530.200000000001</v>
      </c>
      <c r="N23" s="89"/>
      <c r="O23" s="41">
        <f>SUM(I23:N23)</f>
        <v>16072.32</v>
      </c>
      <c r="P23" s="41">
        <f>+G23+H23+I23+L23+N23</f>
        <v>12003.779999999999</v>
      </c>
      <c r="Q23" s="44">
        <f>+J23+K23+M23</f>
        <v>11462.52</v>
      </c>
      <c r="R23" s="41">
        <f>+F23-P23</f>
        <v>65996.22</v>
      </c>
      <c r="S23" s="27">
        <v>111</v>
      </c>
    </row>
    <row r="24" spans="1:19" s="25" customFormat="1" ht="27" customHeight="1">
      <c r="A24" s="32"/>
      <c r="B24" s="100"/>
      <c r="C24" s="100"/>
      <c r="D24" s="84"/>
      <c r="E24" s="84"/>
      <c r="F24" s="105"/>
      <c r="G24" s="90"/>
      <c r="H24" s="46"/>
      <c r="I24" s="46"/>
      <c r="J24" s="46"/>
      <c r="K24" s="47"/>
      <c r="L24" s="46"/>
      <c r="M24" s="46"/>
      <c r="N24" s="88"/>
      <c r="O24" s="46"/>
      <c r="P24" s="46"/>
      <c r="Q24" s="48"/>
      <c r="R24" s="46"/>
      <c r="S24" s="24"/>
    </row>
    <row r="25" spans="1:19" s="25" customFormat="1" ht="16.5" customHeight="1">
      <c r="A25" s="33">
        <v>6</v>
      </c>
      <c r="B25" s="100" t="s">
        <v>49</v>
      </c>
      <c r="C25" s="100" t="s">
        <v>50</v>
      </c>
      <c r="D25" s="84" t="s">
        <v>51</v>
      </c>
      <c r="E25" s="83" t="s">
        <v>37</v>
      </c>
      <c r="F25" s="105">
        <v>46000</v>
      </c>
      <c r="G25" s="9">
        <v>1493.17</v>
      </c>
      <c r="H25" s="41"/>
      <c r="I25" s="41">
        <f>+F25*2.87%</f>
        <v>1320.2</v>
      </c>
      <c r="J25" s="41">
        <f>+F25*7.1%</f>
        <v>3265.9999999999995</v>
      </c>
      <c r="K25" s="42">
        <v>394.32</v>
      </c>
      <c r="L25" s="43">
        <f>+F25*3.04%</f>
        <v>1398.4</v>
      </c>
      <c r="M25" s="43">
        <f>+F25*7.09%</f>
        <v>3261.4</v>
      </c>
      <c r="N25" s="89"/>
      <c r="O25" s="41">
        <f>SUM(I25:N25)</f>
        <v>9640.32</v>
      </c>
      <c r="P25" s="41">
        <f>+G25+H25+I25+L25+N25</f>
        <v>4211.77</v>
      </c>
      <c r="Q25" s="44">
        <f>+J25+K25+M25</f>
        <v>6921.719999999999</v>
      </c>
      <c r="R25" s="41">
        <f>+F25-P25</f>
        <v>41788.229999999996</v>
      </c>
      <c r="S25" s="27">
        <v>111</v>
      </c>
    </row>
    <row r="26" spans="1:19" s="25" customFormat="1" ht="24.75" customHeight="1">
      <c r="A26" s="33"/>
      <c r="B26" s="100"/>
      <c r="C26" s="100"/>
      <c r="D26" s="84"/>
      <c r="E26" s="84"/>
      <c r="F26" s="105"/>
      <c r="G26" s="10"/>
      <c r="H26" s="22"/>
      <c r="I26" s="22"/>
      <c r="J26" s="22"/>
      <c r="K26" s="22"/>
      <c r="L26" s="22"/>
      <c r="M26" s="22"/>
      <c r="N26" s="90"/>
      <c r="O26" s="22"/>
      <c r="P26" s="22"/>
      <c r="Q26" s="23"/>
      <c r="R26" s="22"/>
      <c r="S26" s="29"/>
    </row>
    <row r="27" spans="1:19" s="25" customFormat="1" ht="16.5" customHeight="1">
      <c r="A27" s="31">
        <v>7</v>
      </c>
      <c r="B27" s="100" t="s">
        <v>52</v>
      </c>
      <c r="C27" s="100" t="s">
        <v>53</v>
      </c>
      <c r="D27" s="84" t="s">
        <v>54</v>
      </c>
      <c r="E27" s="83" t="s">
        <v>37</v>
      </c>
      <c r="F27" s="105">
        <v>11000</v>
      </c>
      <c r="G27" s="9"/>
      <c r="H27" s="41"/>
      <c r="I27" s="41">
        <f>+F27*2.87%</f>
        <v>315.7</v>
      </c>
      <c r="J27" s="41">
        <f>+F27*7.1%</f>
        <v>780.9999999999999</v>
      </c>
      <c r="K27" s="42">
        <v>394.32</v>
      </c>
      <c r="L27" s="43">
        <f>+F27*3.04%</f>
        <v>334.4</v>
      </c>
      <c r="M27" s="43">
        <f>+F27*7.09%</f>
        <v>779.9000000000001</v>
      </c>
      <c r="N27" s="89"/>
      <c r="O27" s="41">
        <f>SUM(I27:N27)</f>
        <v>2605.3199999999997</v>
      </c>
      <c r="P27" s="41">
        <f>+G27+H27+I27+L27+N27</f>
        <v>650.0999999999999</v>
      </c>
      <c r="Q27" s="44">
        <f>+J27+K27+M27</f>
        <v>1955.22</v>
      </c>
      <c r="R27" s="41">
        <f>+F27-P27</f>
        <v>10349.9</v>
      </c>
      <c r="S27" s="27">
        <v>111</v>
      </c>
    </row>
    <row r="28" spans="1:19" s="25" customFormat="1" ht="17.25" customHeight="1">
      <c r="A28" s="32"/>
      <c r="B28" s="100"/>
      <c r="C28" s="100"/>
      <c r="D28" s="84"/>
      <c r="E28" s="83"/>
      <c r="F28" s="105"/>
      <c r="G28" s="90"/>
      <c r="H28" s="46"/>
      <c r="I28" s="46"/>
      <c r="J28" s="46"/>
      <c r="K28" s="47"/>
      <c r="L28" s="46"/>
      <c r="M28" s="46"/>
      <c r="N28" s="88"/>
      <c r="O28" s="46"/>
      <c r="P28" s="46"/>
      <c r="Q28" s="48"/>
      <c r="R28" s="46"/>
      <c r="S28" s="24"/>
    </row>
    <row r="29" spans="1:19" s="25" customFormat="1" ht="32.25" customHeight="1">
      <c r="A29" s="33">
        <v>8</v>
      </c>
      <c r="B29" s="100" t="s">
        <v>55</v>
      </c>
      <c r="C29" s="100" t="s">
        <v>53</v>
      </c>
      <c r="D29" s="84" t="s">
        <v>54</v>
      </c>
      <c r="E29" s="83" t="s">
        <v>37</v>
      </c>
      <c r="F29" s="105">
        <v>10500</v>
      </c>
      <c r="G29" s="10"/>
      <c r="H29" s="41"/>
      <c r="I29" s="41">
        <f>+F29*2.87%</f>
        <v>301.35</v>
      </c>
      <c r="J29" s="41">
        <f>+F29*7.1%</f>
        <v>745.4999999999999</v>
      </c>
      <c r="K29" s="42">
        <v>394.32</v>
      </c>
      <c r="L29" s="43">
        <f>+F29*3.04%</f>
        <v>319.2</v>
      </c>
      <c r="M29" s="43">
        <f>+F29*7.09%</f>
        <v>744.45</v>
      </c>
      <c r="N29" s="89"/>
      <c r="O29" s="41">
        <f>SUM(I29:N29)</f>
        <v>2504.8199999999997</v>
      </c>
      <c r="P29" s="41">
        <f>+G29+H29+I29+L29+N29</f>
        <v>620.55</v>
      </c>
      <c r="Q29" s="44">
        <f>+J29+K29+M29</f>
        <v>1884.27</v>
      </c>
      <c r="R29" s="41">
        <f>+F29-P29</f>
        <v>9879.45</v>
      </c>
      <c r="S29" s="27">
        <v>111</v>
      </c>
    </row>
    <row r="30" spans="1:19" s="25" customFormat="1" ht="16.5" customHeight="1">
      <c r="A30" s="32"/>
      <c r="B30" s="100"/>
      <c r="C30" s="100"/>
      <c r="D30" s="84"/>
      <c r="E30" s="83"/>
      <c r="F30" s="105"/>
      <c r="G30" s="90"/>
      <c r="H30" s="22"/>
      <c r="I30" s="22"/>
      <c r="J30" s="22"/>
      <c r="K30" s="22"/>
      <c r="L30" s="22"/>
      <c r="M30" s="22"/>
      <c r="N30" s="90"/>
      <c r="O30" s="22"/>
      <c r="P30" s="22"/>
      <c r="Q30" s="23"/>
      <c r="R30" s="22"/>
      <c r="S30" s="24"/>
    </row>
    <row r="31" spans="1:19" s="25" customFormat="1" ht="32.25" customHeight="1">
      <c r="A31" s="33">
        <v>9</v>
      </c>
      <c r="B31" s="100" t="s">
        <v>56</v>
      </c>
      <c r="C31" s="100" t="s">
        <v>58</v>
      </c>
      <c r="D31" s="84" t="s">
        <v>57</v>
      </c>
      <c r="E31" s="83" t="s">
        <v>37</v>
      </c>
      <c r="F31" s="105">
        <v>23200</v>
      </c>
      <c r="G31" s="9"/>
      <c r="H31" s="41"/>
      <c r="I31" s="41">
        <f>+F31*2.87%</f>
        <v>665.84</v>
      </c>
      <c r="J31" s="41">
        <f>+F31*7.1%</f>
        <v>1647.1999999999998</v>
      </c>
      <c r="K31" s="42">
        <v>394.32</v>
      </c>
      <c r="L31" s="43">
        <f>+F31*3.04%</f>
        <v>705.28</v>
      </c>
      <c r="M31" s="43">
        <f>+F31*7.09%</f>
        <v>1644.88</v>
      </c>
      <c r="N31" s="89"/>
      <c r="O31" s="41">
        <f>SUM(I31:N31)</f>
        <v>5057.52</v>
      </c>
      <c r="P31" s="41">
        <f>+G31+H31+I31+L31+N31</f>
        <v>1371.12</v>
      </c>
      <c r="Q31" s="44">
        <f>+J31+K31+M31</f>
        <v>3686.3999999999996</v>
      </c>
      <c r="R31" s="41">
        <f>+F31-P31</f>
        <v>21828.88</v>
      </c>
      <c r="S31" s="27">
        <v>111</v>
      </c>
    </row>
    <row r="32" spans="1:19" s="25" customFormat="1" ht="16.5" customHeight="1">
      <c r="A32" s="32"/>
      <c r="B32" s="100"/>
      <c r="C32" s="100"/>
      <c r="D32" s="84"/>
      <c r="E32" s="83"/>
      <c r="F32" s="105"/>
      <c r="G32" s="90"/>
      <c r="H32" s="41"/>
      <c r="I32" s="41"/>
      <c r="J32" s="41"/>
      <c r="K32" s="42"/>
      <c r="L32" s="43"/>
      <c r="M32" s="43"/>
      <c r="N32" s="89"/>
      <c r="O32" s="41"/>
      <c r="P32" s="41"/>
      <c r="Q32" s="44"/>
      <c r="R32" s="41"/>
      <c r="S32" s="27"/>
    </row>
    <row r="33" spans="1:19" s="25" customFormat="1" ht="32.25" customHeight="1">
      <c r="A33" s="33">
        <v>10</v>
      </c>
      <c r="B33" s="100" t="s">
        <v>59</v>
      </c>
      <c r="C33" s="100" t="s">
        <v>60</v>
      </c>
      <c r="D33" s="84" t="s">
        <v>39</v>
      </c>
      <c r="E33" s="83" t="s">
        <v>37</v>
      </c>
      <c r="F33" s="105">
        <v>30666.59</v>
      </c>
      <c r="G33" s="9">
        <v>119.18</v>
      </c>
      <c r="H33" s="41"/>
      <c r="I33" s="41">
        <f>+F33*2.87%</f>
        <v>880.131133</v>
      </c>
      <c r="J33" s="41">
        <f>+F33*7.1%</f>
        <v>2177.32789</v>
      </c>
      <c r="K33" s="42">
        <v>394.32</v>
      </c>
      <c r="L33" s="43">
        <f>+F33*3.04%</f>
        <v>932.264336</v>
      </c>
      <c r="M33" s="43">
        <f>+F33*7.09%</f>
        <v>2174.261231</v>
      </c>
      <c r="N33" s="89">
        <v>794.58</v>
      </c>
      <c r="O33" s="41">
        <f>SUM(I33:N33)</f>
        <v>7352.88459</v>
      </c>
      <c r="P33" s="41">
        <f>+G33+H33+I33+L33+N33</f>
        <v>2726.155469</v>
      </c>
      <c r="Q33" s="44">
        <f>+J33+K33+M33</f>
        <v>4745.909121000001</v>
      </c>
      <c r="R33" s="41">
        <f>+F33-P33</f>
        <v>27940.434531</v>
      </c>
      <c r="S33" s="27">
        <v>111</v>
      </c>
    </row>
    <row r="34" spans="1:19" s="25" customFormat="1" ht="16.5" customHeight="1">
      <c r="A34" s="32"/>
      <c r="B34" s="100"/>
      <c r="C34" s="100"/>
      <c r="D34" s="84"/>
      <c r="E34" s="83"/>
      <c r="F34" s="105"/>
      <c r="G34" s="90"/>
      <c r="H34" s="41"/>
      <c r="I34" s="41"/>
      <c r="J34" s="41"/>
      <c r="K34" s="42"/>
      <c r="L34" s="43"/>
      <c r="M34" s="43"/>
      <c r="N34" s="89"/>
      <c r="O34" s="41"/>
      <c r="P34" s="41"/>
      <c r="Q34" s="44"/>
      <c r="R34" s="41"/>
      <c r="S34" s="27"/>
    </row>
    <row r="35" spans="1:19" s="25" customFormat="1" ht="38.25" customHeight="1">
      <c r="A35" s="31">
        <v>11</v>
      </c>
      <c r="B35" s="100" t="s">
        <v>61</v>
      </c>
      <c r="C35" s="25" t="s">
        <v>202</v>
      </c>
      <c r="D35" s="100" t="s">
        <v>242</v>
      </c>
      <c r="E35" s="83" t="s">
        <v>37</v>
      </c>
      <c r="F35" s="105">
        <v>81000</v>
      </c>
      <c r="G35" s="10">
        <v>8122.46</v>
      </c>
      <c r="H35" s="41"/>
      <c r="I35" s="41">
        <f>+F35*2.87%</f>
        <v>2324.7</v>
      </c>
      <c r="J35" s="41">
        <f>+F35*7.1%</f>
        <v>5750.999999999999</v>
      </c>
      <c r="K35" s="42">
        <v>394.32</v>
      </c>
      <c r="L35" s="43">
        <f>+F35*3.04%</f>
        <v>2462.4</v>
      </c>
      <c r="M35" s="43">
        <f>+F35*7.09%</f>
        <v>5742.900000000001</v>
      </c>
      <c r="N35" s="89"/>
      <c r="O35" s="41">
        <f>SUM(I35:N35)</f>
        <v>16675.32</v>
      </c>
      <c r="P35" s="41">
        <f>+G35+H35+I35+L35+N35</f>
        <v>12909.56</v>
      </c>
      <c r="Q35" s="44">
        <f>+J35+K35+M35</f>
        <v>11888.22</v>
      </c>
      <c r="R35" s="41">
        <f>+F35-P35</f>
        <v>68090.44</v>
      </c>
      <c r="S35" s="27">
        <v>111</v>
      </c>
    </row>
    <row r="36" spans="1:19" s="25" customFormat="1" ht="16.5" customHeight="1">
      <c r="A36" s="32"/>
      <c r="B36" s="100"/>
      <c r="C36" s="100"/>
      <c r="D36" s="84"/>
      <c r="E36" s="83"/>
      <c r="F36" s="105"/>
      <c r="G36" s="90"/>
      <c r="H36" s="41"/>
      <c r="I36" s="41"/>
      <c r="J36" s="41"/>
      <c r="K36" s="42"/>
      <c r="L36" s="43"/>
      <c r="M36" s="43"/>
      <c r="N36" s="89"/>
      <c r="O36" s="41"/>
      <c r="P36" s="41"/>
      <c r="Q36" s="44"/>
      <c r="R36" s="41"/>
      <c r="S36" s="27"/>
    </row>
    <row r="37" spans="1:19" s="25" customFormat="1" ht="39.75" customHeight="1">
      <c r="A37" s="33">
        <v>12</v>
      </c>
      <c r="B37" s="100" t="s">
        <v>64</v>
      </c>
      <c r="C37" s="100" t="s">
        <v>65</v>
      </c>
      <c r="D37" s="84" t="s">
        <v>50</v>
      </c>
      <c r="E37" s="83" t="s">
        <v>37</v>
      </c>
      <c r="F37" s="105">
        <v>40000</v>
      </c>
      <c r="G37" s="10">
        <v>646.36</v>
      </c>
      <c r="H37" s="41"/>
      <c r="I37" s="41">
        <f>+F37*2.87%</f>
        <v>1148</v>
      </c>
      <c r="J37" s="41">
        <f>+F37*7.1%</f>
        <v>2839.9999999999995</v>
      </c>
      <c r="K37" s="42">
        <v>394.32</v>
      </c>
      <c r="L37" s="43">
        <f>+F37*3.04%</f>
        <v>1216</v>
      </c>
      <c r="M37" s="43">
        <f>+F37*7.09%</f>
        <v>2836</v>
      </c>
      <c r="N37" s="89"/>
      <c r="O37" s="41">
        <f>SUM(I37:N37)</f>
        <v>8434.32</v>
      </c>
      <c r="P37" s="41">
        <f>+G37+H37+I37+L37+N37</f>
        <v>3010.36</v>
      </c>
      <c r="Q37" s="44">
        <f>+J37+K37+M37</f>
        <v>6070.32</v>
      </c>
      <c r="R37" s="41">
        <f>+F37-P37</f>
        <v>36989.64</v>
      </c>
      <c r="S37" s="27">
        <v>111</v>
      </c>
    </row>
    <row r="38" spans="1:19" s="25" customFormat="1" ht="16.5" customHeight="1">
      <c r="A38" s="33"/>
      <c r="B38" s="100"/>
      <c r="C38" s="100"/>
      <c r="D38" s="84"/>
      <c r="E38" s="83"/>
      <c r="F38" s="105"/>
      <c r="G38" s="10"/>
      <c r="H38" s="41"/>
      <c r="I38" s="41"/>
      <c r="J38" s="41"/>
      <c r="K38" s="42"/>
      <c r="L38" s="43"/>
      <c r="M38" s="43"/>
      <c r="N38" s="89"/>
      <c r="O38" s="41"/>
      <c r="P38" s="41"/>
      <c r="Q38" s="44"/>
      <c r="R38" s="41"/>
      <c r="S38" s="27"/>
    </row>
    <row r="39" spans="1:19" s="25" customFormat="1" ht="36.75" customHeight="1">
      <c r="A39" s="31">
        <v>13</v>
      </c>
      <c r="B39" s="100" t="s">
        <v>66</v>
      </c>
      <c r="C39" s="100" t="s">
        <v>58</v>
      </c>
      <c r="D39" s="84" t="s">
        <v>57</v>
      </c>
      <c r="E39" s="83" t="s">
        <v>37</v>
      </c>
      <c r="F39" s="105">
        <v>23200</v>
      </c>
      <c r="G39" s="9"/>
      <c r="H39" s="41"/>
      <c r="I39" s="41">
        <f>+F39*2.87%</f>
        <v>665.84</v>
      </c>
      <c r="J39" s="41">
        <f>+F39*7.1%</f>
        <v>1647.1999999999998</v>
      </c>
      <c r="K39" s="42">
        <v>394.32</v>
      </c>
      <c r="L39" s="43">
        <f>+F39*3.04%</f>
        <v>705.28</v>
      </c>
      <c r="M39" s="43">
        <f>+F39*7.09%</f>
        <v>1644.88</v>
      </c>
      <c r="N39" s="89"/>
      <c r="O39" s="41">
        <f>SUM(I39:N39)</f>
        <v>5057.52</v>
      </c>
      <c r="P39" s="41">
        <f>+G39+H39+I39+L39+N39</f>
        <v>1371.12</v>
      </c>
      <c r="Q39" s="44">
        <f>+J39+K39+M39</f>
        <v>3686.3999999999996</v>
      </c>
      <c r="R39" s="41">
        <f>+F39-P39</f>
        <v>21828.88</v>
      </c>
      <c r="S39" s="27">
        <v>111</v>
      </c>
    </row>
    <row r="40" spans="1:19" s="25" customFormat="1" ht="15.75" customHeight="1">
      <c r="A40" s="32"/>
      <c r="B40" s="100"/>
      <c r="C40" s="100"/>
      <c r="D40" s="84"/>
      <c r="E40" s="83"/>
      <c r="F40" s="105"/>
      <c r="G40" s="90"/>
      <c r="H40" s="41"/>
      <c r="I40" s="41"/>
      <c r="J40" s="41"/>
      <c r="K40" s="42"/>
      <c r="L40" s="43"/>
      <c r="M40" s="43"/>
      <c r="N40" s="89"/>
      <c r="O40" s="41"/>
      <c r="P40" s="41"/>
      <c r="Q40" s="44"/>
      <c r="R40" s="41"/>
      <c r="S40" s="27"/>
    </row>
    <row r="41" spans="1:19" s="25" customFormat="1" ht="16.5" customHeight="1">
      <c r="A41" s="31">
        <v>14</v>
      </c>
      <c r="B41" s="100" t="s">
        <v>67</v>
      </c>
      <c r="C41" s="100" t="s">
        <v>68</v>
      </c>
      <c r="D41" s="84" t="s">
        <v>69</v>
      </c>
      <c r="E41" s="83" t="s">
        <v>37</v>
      </c>
      <c r="F41" s="105">
        <v>37450</v>
      </c>
      <c r="G41" s="9"/>
      <c r="H41" s="41"/>
      <c r="I41" s="41">
        <f>+F41*2.87%</f>
        <v>1074.815</v>
      </c>
      <c r="J41" s="41">
        <f>+F41*7.1%</f>
        <v>2658.95</v>
      </c>
      <c r="K41" s="42">
        <v>394.32</v>
      </c>
      <c r="L41" s="43">
        <f>+F41*3.04%</f>
        <v>1138.48</v>
      </c>
      <c r="M41" s="43">
        <f>+F41*7.09%</f>
        <v>2655.2050000000004</v>
      </c>
      <c r="N41" s="89"/>
      <c r="O41" s="41">
        <f>SUM(I41:N41)</f>
        <v>7921.77</v>
      </c>
      <c r="P41" s="41">
        <f>+G41+H41+I41+L41+N41</f>
        <v>2213.295</v>
      </c>
      <c r="Q41" s="44">
        <f>+J41+K41+M41</f>
        <v>5708.475</v>
      </c>
      <c r="R41" s="41">
        <f>+F41-P41</f>
        <v>35236.705</v>
      </c>
      <c r="S41" s="27">
        <v>111</v>
      </c>
    </row>
    <row r="42" spans="1:19" s="25" customFormat="1" ht="15.75" customHeight="1">
      <c r="A42" s="32"/>
      <c r="B42" s="100"/>
      <c r="C42" s="100"/>
      <c r="D42" s="84"/>
      <c r="E42" s="83"/>
      <c r="F42" s="105"/>
      <c r="G42" s="90"/>
      <c r="H42" s="41"/>
      <c r="I42" s="41"/>
      <c r="J42" s="41"/>
      <c r="K42" s="42"/>
      <c r="L42" s="43"/>
      <c r="M42" s="43"/>
      <c r="N42" s="89"/>
      <c r="O42" s="41"/>
      <c r="P42" s="41"/>
      <c r="Q42" s="44"/>
      <c r="R42" s="41"/>
      <c r="S42" s="27"/>
    </row>
    <row r="43" spans="1:19" s="25" customFormat="1" ht="33" customHeight="1">
      <c r="A43" s="31">
        <v>15</v>
      </c>
      <c r="B43" s="100" t="s">
        <v>70</v>
      </c>
      <c r="C43" s="100" t="s">
        <v>71</v>
      </c>
      <c r="D43" s="84" t="s">
        <v>72</v>
      </c>
      <c r="E43" s="83" t="s">
        <v>37</v>
      </c>
      <c r="F43" s="105">
        <v>30000</v>
      </c>
      <c r="G43" s="9"/>
      <c r="H43" s="41"/>
      <c r="I43" s="41">
        <f>+F43*2.87%</f>
        <v>861</v>
      </c>
      <c r="J43" s="41">
        <f>+F43*7.1%</f>
        <v>2130</v>
      </c>
      <c r="K43" s="42">
        <v>394.32</v>
      </c>
      <c r="L43" s="43">
        <f>+F43*3.04%</f>
        <v>912</v>
      </c>
      <c r="M43" s="43">
        <f>+F43*7.09%</f>
        <v>2127</v>
      </c>
      <c r="N43" s="89"/>
      <c r="O43" s="41">
        <f>SUM(I43:N43)</f>
        <v>6424.32</v>
      </c>
      <c r="P43" s="41">
        <f>+G43+H43+I43+L43+N43</f>
        <v>1773</v>
      </c>
      <c r="Q43" s="44">
        <f>+J43+K43+M43</f>
        <v>4651.32</v>
      </c>
      <c r="R43" s="41">
        <f>+F43-P43</f>
        <v>28227</v>
      </c>
      <c r="S43" s="27">
        <v>111</v>
      </c>
    </row>
    <row r="44" spans="1:19" s="25" customFormat="1" ht="15.75" customHeight="1">
      <c r="A44" s="32"/>
      <c r="B44" s="100"/>
      <c r="C44" s="100"/>
      <c r="D44" s="84"/>
      <c r="E44" s="83"/>
      <c r="F44" s="105"/>
      <c r="G44" s="90"/>
      <c r="H44" s="41"/>
      <c r="I44" s="41"/>
      <c r="J44" s="41"/>
      <c r="K44" s="42"/>
      <c r="L44" s="43"/>
      <c r="M44" s="43"/>
      <c r="N44" s="89"/>
      <c r="O44" s="41"/>
      <c r="P44" s="41"/>
      <c r="Q44" s="44"/>
      <c r="R44" s="41"/>
      <c r="S44" s="27"/>
    </row>
    <row r="45" spans="1:19" s="25" customFormat="1" ht="16.5" customHeight="1">
      <c r="A45" s="31">
        <v>16</v>
      </c>
      <c r="B45" s="100" t="s">
        <v>240</v>
      </c>
      <c r="C45" s="100" t="s">
        <v>58</v>
      </c>
      <c r="D45" s="84" t="s">
        <v>73</v>
      </c>
      <c r="E45" s="83" t="s">
        <v>37</v>
      </c>
      <c r="F45" s="105">
        <v>43000</v>
      </c>
      <c r="G45" s="9"/>
      <c r="H45" s="41"/>
      <c r="I45" s="41">
        <f>+F45*2.87%</f>
        <v>1234.1</v>
      </c>
      <c r="J45" s="41">
        <f>+F45*7.1%</f>
        <v>3052.9999999999995</v>
      </c>
      <c r="K45" s="42">
        <v>394.32</v>
      </c>
      <c r="L45" s="43">
        <f>+F45*3.04%</f>
        <v>1307.2</v>
      </c>
      <c r="M45" s="43">
        <f>+F45*7.09%</f>
        <v>3048.7000000000003</v>
      </c>
      <c r="N45" s="89"/>
      <c r="O45" s="41">
        <f>SUM(I45:N45)</f>
        <v>9037.32</v>
      </c>
      <c r="P45" s="41">
        <f>+G45+H45+I45+L45+N45</f>
        <v>2541.3</v>
      </c>
      <c r="Q45" s="44">
        <f>+J45+K45+M45</f>
        <v>6496.02</v>
      </c>
      <c r="R45" s="41">
        <f>+F45-P45</f>
        <v>40458.7</v>
      </c>
      <c r="S45" s="27">
        <v>111</v>
      </c>
    </row>
    <row r="46" spans="1:19" s="25" customFormat="1" ht="15.75" customHeight="1">
      <c r="A46" s="32"/>
      <c r="B46" s="100"/>
      <c r="C46" s="100"/>
      <c r="D46" s="84"/>
      <c r="E46" s="83"/>
      <c r="F46" s="105"/>
      <c r="G46" s="90"/>
      <c r="H46" s="41"/>
      <c r="I46" s="41"/>
      <c r="J46" s="41"/>
      <c r="K46" s="42"/>
      <c r="L46" s="43"/>
      <c r="M46" s="43"/>
      <c r="N46" s="89"/>
      <c r="O46" s="41"/>
      <c r="P46" s="41"/>
      <c r="Q46" s="44"/>
      <c r="R46" s="41"/>
      <c r="S46" s="27"/>
    </row>
    <row r="47" spans="1:19" s="25" customFormat="1" ht="16.5" customHeight="1">
      <c r="A47" s="31">
        <v>17</v>
      </c>
      <c r="B47" s="100" t="s">
        <v>74</v>
      </c>
      <c r="C47" s="100" t="s">
        <v>35</v>
      </c>
      <c r="D47" s="84" t="s">
        <v>75</v>
      </c>
      <c r="E47" s="83" t="s">
        <v>37</v>
      </c>
      <c r="F47" s="105">
        <v>25000</v>
      </c>
      <c r="G47" s="9"/>
      <c r="H47" s="41"/>
      <c r="I47" s="41">
        <f>+F47*2.87%</f>
        <v>717.5</v>
      </c>
      <c r="J47" s="41">
        <f>+F47*7.1%</f>
        <v>1774.9999999999998</v>
      </c>
      <c r="K47" s="42">
        <v>394.32</v>
      </c>
      <c r="L47" s="43">
        <f>+F47*3.04%</f>
        <v>760</v>
      </c>
      <c r="M47" s="43">
        <f>+F47*7.09%</f>
        <v>1772.5000000000002</v>
      </c>
      <c r="N47" s="89"/>
      <c r="O47" s="41">
        <f>SUM(I47:N47)</f>
        <v>5419.320000000001</v>
      </c>
      <c r="P47" s="41">
        <f>+G47+H47+I47+L47+N47</f>
        <v>1477.5</v>
      </c>
      <c r="Q47" s="44">
        <f>+J47+K47+M47</f>
        <v>3941.8199999999997</v>
      </c>
      <c r="R47" s="41">
        <f>+F47-P47</f>
        <v>23522.5</v>
      </c>
      <c r="S47" s="27">
        <v>111</v>
      </c>
    </row>
    <row r="48" spans="1:19" s="25" customFormat="1" ht="15.75" customHeight="1">
      <c r="A48" s="32"/>
      <c r="B48" s="100"/>
      <c r="C48" s="100"/>
      <c r="D48" s="84"/>
      <c r="E48" s="83"/>
      <c r="F48" s="105"/>
      <c r="G48" s="90"/>
      <c r="H48" s="41"/>
      <c r="I48" s="41"/>
      <c r="J48" s="41"/>
      <c r="K48" s="42"/>
      <c r="L48" s="43"/>
      <c r="M48" s="43"/>
      <c r="N48" s="89"/>
      <c r="O48" s="41"/>
      <c r="P48" s="41"/>
      <c r="Q48" s="44"/>
      <c r="R48" s="41"/>
      <c r="S48" s="27"/>
    </row>
    <row r="49" spans="1:19" s="25" customFormat="1" ht="33" customHeight="1">
      <c r="A49" s="31">
        <v>18</v>
      </c>
      <c r="B49" s="100" t="s">
        <v>76</v>
      </c>
      <c r="C49" s="100" t="s">
        <v>58</v>
      </c>
      <c r="D49" s="84" t="s">
        <v>57</v>
      </c>
      <c r="E49" s="83" t="s">
        <v>37</v>
      </c>
      <c r="F49" s="105">
        <v>22000</v>
      </c>
      <c r="G49" s="9"/>
      <c r="H49" s="41"/>
      <c r="I49" s="41">
        <f>+F49*2.87%</f>
        <v>631.4</v>
      </c>
      <c r="J49" s="41">
        <f>+F49*7.1%</f>
        <v>1561.9999999999998</v>
      </c>
      <c r="K49" s="42">
        <v>394.32</v>
      </c>
      <c r="L49" s="43">
        <f>+F49*3.04%</f>
        <v>668.8</v>
      </c>
      <c r="M49" s="43">
        <f>+F49*7.09%</f>
        <v>1559.8000000000002</v>
      </c>
      <c r="N49" s="89"/>
      <c r="O49" s="41">
        <f>SUM(I49:N49)</f>
        <v>4816.32</v>
      </c>
      <c r="P49" s="41">
        <f>+G49+H49+I49+L49+N49</f>
        <v>1300.1999999999998</v>
      </c>
      <c r="Q49" s="44">
        <f>+J49+K49+M49</f>
        <v>3516.12</v>
      </c>
      <c r="R49" s="41">
        <f>+F49-P49</f>
        <v>20699.8</v>
      </c>
      <c r="S49" s="27">
        <v>111</v>
      </c>
    </row>
    <row r="50" spans="1:19" s="25" customFormat="1" ht="15.75" customHeight="1">
      <c r="A50" s="32"/>
      <c r="B50" s="100"/>
      <c r="C50" s="100"/>
      <c r="D50" s="84"/>
      <c r="E50" s="83"/>
      <c r="F50" s="105"/>
      <c r="G50" s="90"/>
      <c r="H50" s="41"/>
      <c r="I50" s="41"/>
      <c r="J50" s="41"/>
      <c r="K50" s="42"/>
      <c r="L50" s="43"/>
      <c r="M50" s="43"/>
      <c r="N50" s="89"/>
      <c r="O50" s="41"/>
      <c r="P50" s="41"/>
      <c r="Q50" s="44"/>
      <c r="R50" s="41"/>
      <c r="S50" s="27"/>
    </row>
    <row r="51" spans="1:19" s="25" customFormat="1" ht="42" customHeight="1">
      <c r="A51" s="31">
        <v>19</v>
      </c>
      <c r="B51" s="100" t="s">
        <v>77</v>
      </c>
      <c r="C51" s="100" t="s">
        <v>78</v>
      </c>
      <c r="D51" s="84" t="s">
        <v>79</v>
      </c>
      <c r="E51" s="83" t="s">
        <v>37</v>
      </c>
      <c r="F51" s="105">
        <v>31000</v>
      </c>
      <c r="G51" s="9"/>
      <c r="H51" s="41"/>
      <c r="I51" s="41">
        <f>+F51*2.87%</f>
        <v>889.7</v>
      </c>
      <c r="J51" s="41">
        <f>+F51*7.1%</f>
        <v>2201</v>
      </c>
      <c r="K51" s="42">
        <v>394.32</v>
      </c>
      <c r="L51" s="43">
        <f>+F51*3.04%</f>
        <v>942.4</v>
      </c>
      <c r="M51" s="43">
        <f>+F51*7.09%</f>
        <v>2197.9</v>
      </c>
      <c r="N51" s="89"/>
      <c r="O51" s="41">
        <f>SUM(I51:N51)</f>
        <v>6625.32</v>
      </c>
      <c r="P51" s="41">
        <f>+G51+H51+I51+L51+N51</f>
        <v>1832.1</v>
      </c>
      <c r="Q51" s="44">
        <f>+J51+K51+M51</f>
        <v>4793.22</v>
      </c>
      <c r="R51" s="41">
        <f>+F51-P51</f>
        <v>29167.9</v>
      </c>
      <c r="S51" s="27">
        <v>111</v>
      </c>
    </row>
    <row r="52" spans="1:19" s="25" customFormat="1" ht="15.75" customHeight="1">
      <c r="A52" s="32"/>
      <c r="B52" s="100"/>
      <c r="C52" s="100"/>
      <c r="D52" s="84"/>
      <c r="E52" s="83"/>
      <c r="F52" s="105"/>
      <c r="G52" s="90"/>
      <c r="H52" s="41"/>
      <c r="I52" s="41"/>
      <c r="J52" s="41"/>
      <c r="K52" s="42"/>
      <c r="L52" s="43"/>
      <c r="M52" s="43"/>
      <c r="N52" s="89"/>
      <c r="O52" s="41"/>
      <c r="P52" s="41"/>
      <c r="Q52" s="44"/>
      <c r="R52" s="41"/>
      <c r="S52" s="27"/>
    </row>
    <row r="53" spans="1:19" s="25" customFormat="1" ht="33.75" customHeight="1">
      <c r="A53" s="31">
        <v>20</v>
      </c>
      <c r="B53" s="100" t="s">
        <v>80</v>
      </c>
      <c r="C53" s="100" t="s">
        <v>58</v>
      </c>
      <c r="D53" s="84" t="s">
        <v>81</v>
      </c>
      <c r="E53" s="83" t="s">
        <v>37</v>
      </c>
      <c r="F53" s="105">
        <v>30500</v>
      </c>
      <c r="G53" s="9"/>
      <c r="H53" s="41"/>
      <c r="I53" s="41">
        <f>+F53*2.87%</f>
        <v>875.35</v>
      </c>
      <c r="J53" s="41">
        <f>+F53*7.1%</f>
        <v>2165.5</v>
      </c>
      <c r="K53" s="42">
        <v>394.32</v>
      </c>
      <c r="L53" s="43">
        <f>+F53*3.04%</f>
        <v>927.2</v>
      </c>
      <c r="M53" s="43">
        <f>+F53*7.09%</f>
        <v>2162.4500000000003</v>
      </c>
      <c r="N53" s="89"/>
      <c r="O53" s="41">
        <f>SUM(I53:N53)</f>
        <v>6524.82</v>
      </c>
      <c r="P53" s="41">
        <f>+G53+H53+I53+L53+N53</f>
        <v>1802.5500000000002</v>
      </c>
      <c r="Q53" s="44">
        <f>+J53+K53+M53</f>
        <v>4722.27</v>
      </c>
      <c r="R53" s="41">
        <f>+F53-P53</f>
        <v>28697.45</v>
      </c>
      <c r="S53" s="27">
        <v>111</v>
      </c>
    </row>
    <row r="54" spans="1:19" s="25" customFormat="1" ht="15.75" customHeight="1">
      <c r="A54" s="32"/>
      <c r="B54" s="100"/>
      <c r="C54" s="100"/>
      <c r="D54" s="84"/>
      <c r="E54" s="83"/>
      <c r="F54" s="105"/>
      <c r="G54" s="90"/>
      <c r="H54" s="41"/>
      <c r="I54" s="41"/>
      <c r="J54" s="41"/>
      <c r="K54" s="42"/>
      <c r="L54" s="43"/>
      <c r="M54" s="43"/>
      <c r="N54" s="89"/>
      <c r="O54" s="41"/>
      <c r="P54" s="41"/>
      <c r="Q54" s="44"/>
      <c r="R54" s="41"/>
      <c r="S54" s="27"/>
    </row>
    <row r="55" spans="1:19" s="25" customFormat="1" ht="31.5" customHeight="1">
      <c r="A55" s="31">
        <v>21</v>
      </c>
      <c r="B55" s="100" t="s">
        <v>82</v>
      </c>
      <c r="C55" s="100" t="s">
        <v>58</v>
      </c>
      <c r="D55" s="84" t="s">
        <v>83</v>
      </c>
      <c r="E55" s="83" t="s">
        <v>37</v>
      </c>
      <c r="F55" s="105">
        <v>34000</v>
      </c>
      <c r="G55" s="9"/>
      <c r="H55" s="41"/>
      <c r="I55" s="41">
        <f>+F55*2.87%</f>
        <v>975.8</v>
      </c>
      <c r="J55" s="41">
        <f>+F55*7.1%</f>
        <v>2414</v>
      </c>
      <c r="K55" s="42">
        <v>394.32</v>
      </c>
      <c r="L55" s="43">
        <f>+F55*3.04%</f>
        <v>1033.6</v>
      </c>
      <c r="M55" s="43">
        <f>+F55*7.09%</f>
        <v>2410.6000000000004</v>
      </c>
      <c r="N55" s="89"/>
      <c r="O55" s="41">
        <f>SUM(I55:N55)</f>
        <v>7228.320000000001</v>
      </c>
      <c r="P55" s="41">
        <f>+G55+H55+I55+L55+N55</f>
        <v>2009.3999999999999</v>
      </c>
      <c r="Q55" s="44">
        <f>+J55+K55+M55</f>
        <v>5218.92</v>
      </c>
      <c r="R55" s="41">
        <f>+F55-P55</f>
        <v>31990.6</v>
      </c>
      <c r="S55" s="27">
        <v>111</v>
      </c>
    </row>
    <row r="56" spans="1:19" s="25" customFormat="1" ht="15.75" customHeight="1">
      <c r="A56" s="32"/>
      <c r="B56" s="100"/>
      <c r="C56" s="100"/>
      <c r="D56" s="84"/>
      <c r="E56" s="83"/>
      <c r="F56" s="105"/>
      <c r="G56" s="90"/>
      <c r="H56" s="41"/>
      <c r="I56" s="41"/>
      <c r="J56" s="41"/>
      <c r="K56" s="42"/>
      <c r="L56" s="43"/>
      <c r="M56" s="43"/>
      <c r="N56" s="89"/>
      <c r="O56" s="41"/>
      <c r="P56" s="41"/>
      <c r="Q56" s="44"/>
      <c r="R56" s="41"/>
      <c r="S56" s="27"/>
    </row>
    <row r="57" spans="1:19" s="25" customFormat="1" ht="31.5" customHeight="1">
      <c r="A57" s="31">
        <v>22</v>
      </c>
      <c r="B57" s="100" t="s">
        <v>84</v>
      </c>
      <c r="C57" s="100" t="s">
        <v>62</v>
      </c>
      <c r="D57" s="84" t="s">
        <v>85</v>
      </c>
      <c r="E57" s="83" t="s">
        <v>37</v>
      </c>
      <c r="F57" s="105">
        <v>33000</v>
      </c>
      <c r="G57" s="9"/>
      <c r="H57" s="41"/>
      <c r="I57" s="41">
        <f>+F57*2.87%</f>
        <v>947.1</v>
      </c>
      <c r="J57" s="41">
        <f>+F57*7.1%</f>
        <v>2343</v>
      </c>
      <c r="K57" s="42">
        <v>394.32</v>
      </c>
      <c r="L57" s="43">
        <f>+F57*3.04%</f>
        <v>1003.2</v>
      </c>
      <c r="M57" s="43">
        <f>+F57*7.09%</f>
        <v>2339.7000000000003</v>
      </c>
      <c r="N57" s="89"/>
      <c r="O57" s="41">
        <f>SUM(I57:N57)</f>
        <v>7027.32</v>
      </c>
      <c r="P57" s="41">
        <f>+G57+H57+I57+L57+N57</f>
        <v>1950.3000000000002</v>
      </c>
      <c r="Q57" s="44">
        <f>+J57+K57+M57</f>
        <v>5077.02</v>
      </c>
      <c r="R57" s="41">
        <f>+F57-P57</f>
        <v>31049.7</v>
      </c>
      <c r="S57" s="27">
        <v>111</v>
      </c>
    </row>
    <row r="58" spans="1:19" s="25" customFormat="1" ht="15.75" customHeight="1">
      <c r="A58" s="32"/>
      <c r="B58" s="100"/>
      <c r="C58" s="100"/>
      <c r="D58" s="84"/>
      <c r="E58" s="83"/>
      <c r="F58" s="105"/>
      <c r="G58" s="90"/>
      <c r="H58" s="41"/>
      <c r="I58" s="41"/>
      <c r="J58" s="41"/>
      <c r="K58" s="42"/>
      <c r="L58" s="43"/>
      <c r="M58" s="43"/>
      <c r="N58" s="89"/>
      <c r="O58" s="41"/>
      <c r="P58" s="41"/>
      <c r="Q58" s="44"/>
      <c r="R58" s="41"/>
      <c r="S58" s="27"/>
    </row>
    <row r="59" spans="1:19" s="25" customFormat="1" ht="39" customHeight="1">
      <c r="A59" s="31">
        <v>23</v>
      </c>
      <c r="B59" s="100" t="s">
        <v>86</v>
      </c>
      <c r="C59" s="100" t="s">
        <v>42</v>
      </c>
      <c r="D59" s="84" t="s">
        <v>45</v>
      </c>
      <c r="E59" s="83" t="s">
        <v>37</v>
      </c>
      <c r="F59" s="105">
        <v>21000</v>
      </c>
      <c r="G59" s="9"/>
      <c r="H59" s="41"/>
      <c r="I59" s="41">
        <f>+F59*2.87%</f>
        <v>602.7</v>
      </c>
      <c r="J59" s="41">
        <f>+F59*7.1%</f>
        <v>1490.9999999999998</v>
      </c>
      <c r="K59" s="42">
        <v>394.32</v>
      </c>
      <c r="L59" s="43">
        <f>+F59*3.04%</f>
        <v>638.4</v>
      </c>
      <c r="M59" s="43">
        <f>+F59*7.09%</f>
        <v>1488.9</v>
      </c>
      <c r="N59" s="89"/>
      <c r="O59" s="41">
        <f>SUM(I59:N59)</f>
        <v>4615.32</v>
      </c>
      <c r="P59" s="41">
        <f>+G59+H59+I59+L59+N59</f>
        <v>1241.1</v>
      </c>
      <c r="Q59" s="44">
        <f>+J59+K59+M59</f>
        <v>3374.22</v>
      </c>
      <c r="R59" s="41">
        <f>+F59-P59</f>
        <v>19758.9</v>
      </c>
      <c r="S59" s="27">
        <v>111</v>
      </c>
    </row>
    <row r="60" spans="1:19" s="25" customFormat="1" ht="15.75" customHeight="1">
      <c r="A60" s="32"/>
      <c r="B60" s="100"/>
      <c r="C60" s="100"/>
      <c r="D60" s="84"/>
      <c r="E60" s="83"/>
      <c r="F60" s="105"/>
      <c r="G60" s="90"/>
      <c r="H60" s="41"/>
      <c r="I60" s="41"/>
      <c r="J60" s="41"/>
      <c r="K60" s="42"/>
      <c r="L60" s="43"/>
      <c r="M60" s="43"/>
      <c r="N60" s="89"/>
      <c r="O60" s="41"/>
      <c r="P60" s="41"/>
      <c r="Q60" s="44"/>
      <c r="R60" s="41"/>
      <c r="S60" s="27"/>
    </row>
    <row r="61" spans="1:19" s="25" customFormat="1" ht="16.5" customHeight="1">
      <c r="A61" s="31">
        <v>24</v>
      </c>
      <c r="B61" s="100" t="s">
        <v>87</v>
      </c>
      <c r="C61" s="100" t="s">
        <v>58</v>
      </c>
      <c r="D61" s="84" t="s">
        <v>88</v>
      </c>
      <c r="E61" s="83" t="s">
        <v>37</v>
      </c>
      <c r="F61" s="105">
        <v>45000</v>
      </c>
      <c r="G61" s="9"/>
      <c r="H61" s="41"/>
      <c r="I61" s="41">
        <f>+F61*2.87%</f>
        <v>1291.5</v>
      </c>
      <c r="J61" s="41">
        <f>+F61*7.1%</f>
        <v>3194.9999999999995</v>
      </c>
      <c r="K61" s="42">
        <v>394.32</v>
      </c>
      <c r="L61" s="43">
        <f>+F61*3.04%</f>
        <v>1368</v>
      </c>
      <c r="M61" s="43">
        <f>+F61*7.09%</f>
        <v>3190.5</v>
      </c>
      <c r="N61" s="89"/>
      <c r="O61" s="41">
        <f>SUM(I61:N61)</f>
        <v>9439.32</v>
      </c>
      <c r="P61" s="41">
        <f>+G61+H61+I61+L61+N61</f>
        <v>2659.5</v>
      </c>
      <c r="Q61" s="44">
        <f>+J61+K61+M61</f>
        <v>6779.82</v>
      </c>
      <c r="R61" s="41">
        <f>+F61-P61</f>
        <v>42340.5</v>
      </c>
      <c r="S61" s="27">
        <v>111</v>
      </c>
    </row>
    <row r="62" spans="1:19" s="25" customFormat="1" ht="15.75" customHeight="1">
      <c r="A62" s="32"/>
      <c r="B62" s="100"/>
      <c r="C62" s="100"/>
      <c r="D62" s="84"/>
      <c r="E62" s="83"/>
      <c r="F62" s="105"/>
      <c r="G62" s="90"/>
      <c r="H62" s="41"/>
      <c r="I62" s="41"/>
      <c r="J62" s="41"/>
      <c r="K62" s="42"/>
      <c r="L62" s="43"/>
      <c r="M62" s="43"/>
      <c r="N62" s="89"/>
      <c r="O62" s="41"/>
      <c r="P62" s="41"/>
      <c r="Q62" s="44"/>
      <c r="R62" s="41"/>
      <c r="S62" s="27"/>
    </row>
    <row r="63" spans="1:19" s="25" customFormat="1" ht="39" customHeight="1">
      <c r="A63" s="31">
        <v>25</v>
      </c>
      <c r="B63" s="100" t="s">
        <v>89</v>
      </c>
      <c r="C63" s="100" t="s">
        <v>58</v>
      </c>
      <c r="D63" s="84" t="s">
        <v>90</v>
      </c>
      <c r="E63" s="83" t="s">
        <v>37</v>
      </c>
      <c r="F63" s="105">
        <v>21450</v>
      </c>
      <c r="G63" s="9"/>
      <c r="H63" s="41"/>
      <c r="I63" s="41">
        <f>+F63*2.87%</f>
        <v>615.615</v>
      </c>
      <c r="J63" s="41">
        <f>+F63*7.1%</f>
        <v>1522.9499999999998</v>
      </c>
      <c r="K63" s="42">
        <v>394.32</v>
      </c>
      <c r="L63" s="43">
        <f>+F63*3.04%</f>
        <v>652.08</v>
      </c>
      <c r="M63" s="43">
        <f>+F63*7.09%</f>
        <v>1520.805</v>
      </c>
      <c r="N63" s="89"/>
      <c r="O63" s="41">
        <f>SUM(I63:N63)</f>
        <v>4705.7699999999995</v>
      </c>
      <c r="P63" s="41">
        <f>+G63+H63+I63+L63+N63</f>
        <v>1267.6950000000002</v>
      </c>
      <c r="Q63" s="44">
        <f>+J63+K63+M63</f>
        <v>3438.075</v>
      </c>
      <c r="R63" s="41">
        <f>+F63-P63</f>
        <v>20182.305</v>
      </c>
      <c r="S63" s="27">
        <v>111</v>
      </c>
    </row>
    <row r="64" spans="1:19" s="25" customFormat="1" ht="15.75" customHeight="1">
      <c r="A64" s="32"/>
      <c r="B64" s="100"/>
      <c r="C64" s="100"/>
      <c r="D64" s="84"/>
      <c r="E64" s="83"/>
      <c r="F64" s="105"/>
      <c r="G64" s="90"/>
      <c r="H64" s="41"/>
      <c r="I64" s="41"/>
      <c r="J64" s="41"/>
      <c r="K64" s="42"/>
      <c r="L64" s="43"/>
      <c r="M64" s="43"/>
      <c r="N64" s="89"/>
      <c r="O64" s="41"/>
      <c r="P64" s="41"/>
      <c r="Q64" s="44"/>
      <c r="R64" s="41"/>
      <c r="S64" s="27"/>
    </row>
    <row r="65" spans="1:19" s="25" customFormat="1" ht="16.5" customHeight="1">
      <c r="A65" s="31">
        <v>26</v>
      </c>
      <c r="B65" s="100" t="s">
        <v>91</v>
      </c>
      <c r="C65" s="100" t="s">
        <v>58</v>
      </c>
      <c r="D65" s="84" t="s">
        <v>83</v>
      </c>
      <c r="E65" s="83" t="s">
        <v>37</v>
      </c>
      <c r="F65" s="105">
        <v>30000</v>
      </c>
      <c r="G65" s="9"/>
      <c r="H65" s="41"/>
      <c r="I65" s="41">
        <f>+F65*2.87%</f>
        <v>861</v>
      </c>
      <c r="J65" s="41">
        <f>+F65*7.1%</f>
        <v>2130</v>
      </c>
      <c r="K65" s="42">
        <v>394.32</v>
      </c>
      <c r="L65" s="43">
        <f>+F65*3.04%</f>
        <v>912</v>
      </c>
      <c r="M65" s="43">
        <f>+F65*7.09%</f>
        <v>2127</v>
      </c>
      <c r="N65" s="89"/>
      <c r="O65" s="41">
        <f>SUM(I65:N65)</f>
        <v>6424.32</v>
      </c>
      <c r="P65" s="41">
        <f>+G65+H65+I65+L65+N65</f>
        <v>1773</v>
      </c>
      <c r="Q65" s="44">
        <f>+J65+K65+M65</f>
        <v>4651.32</v>
      </c>
      <c r="R65" s="41">
        <f>+F65-P65</f>
        <v>28227</v>
      </c>
      <c r="S65" s="27">
        <v>111</v>
      </c>
    </row>
    <row r="66" spans="1:19" s="25" customFormat="1" ht="15.75" customHeight="1">
      <c r="A66" s="32"/>
      <c r="B66" s="100"/>
      <c r="C66" s="100"/>
      <c r="D66" s="84"/>
      <c r="E66" s="83"/>
      <c r="F66" s="105"/>
      <c r="G66" s="90"/>
      <c r="H66" s="41"/>
      <c r="I66" s="41"/>
      <c r="J66" s="41"/>
      <c r="K66" s="42"/>
      <c r="L66" s="43"/>
      <c r="M66" s="43"/>
      <c r="N66" s="89"/>
      <c r="O66" s="41"/>
      <c r="P66" s="41"/>
      <c r="Q66" s="44"/>
      <c r="R66" s="41"/>
      <c r="S66" s="27"/>
    </row>
    <row r="67" spans="1:19" s="25" customFormat="1" ht="16.5" customHeight="1">
      <c r="A67" s="31">
        <v>27</v>
      </c>
      <c r="B67" s="100" t="s">
        <v>92</v>
      </c>
      <c r="C67" s="100" t="s">
        <v>78</v>
      </c>
      <c r="D67" s="84" t="s">
        <v>72</v>
      </c>
      <c r="E67" s="83" t="s">
        <v>37</v>
      </c>
      <c r="F67" s="105">
        <v>23700</v>
      </c>
      <c r="G67" s="9"/>
      <c r="H67" s="41"/>
      <c r="I67" s="41">
        <f>+F67*2.87%</f>
        <v>680.1899999999999</v>
      </c>
      <c r="J67" s="41">
        <f>+F67*7.1%</f>
        <v>1682.6999999999998</v>
      </c>
      <c r="K67" s="42">
        <v>394.32</v>
      </c>
      <c r="L67" s="43">
        <f>+F67*3.04%</f>
        <v>720.48</v>
      </c>
      <c r="M67" s="43">
        <f>+F67*7.09%</f>
        <v>1680.3300000000002</v>
      </c>
      <c r="N67" s="89"/>
      <c r="O67" s="41">
        <f>SUM(I67:N67)</f>
        <v>5158.02</v>
      </c>
      <c r="P67" s="41">
        <f>+G67+H67+I67+L67+N67</f>
        <v>1400.67</v>
      </c>
      <c r="Q67" s="44">
        <f>+J67+K67+M67</f>
        <v>3757.3500000000004</v>
      </c>
      <c r="R67" s="41">
        <f>+F67-P67</f>
        <v>22299.33</v>
      </c>
      <c r="S67" s="27">
        <v>111</v>
      </c>
    </row>
    <row r="68" spans="1:19" s="25" customFormat="1" ht="15.75" customHeight="1">
      <c r="A68" s="32"/>
      <c r="B68" s="100"/>
      <c r="C68" s="100"/>
      <c r="D68" s="84"/>
      <c r="E68" s="83"/>
      <c r="F68" s="105"/>
      <c r="G68" s="90"/>
      <c r="H68" s="41"/>
      <c r="I68" s="41"/>
      <c r="J68" s="41"/>
      <c r="K68" s="42"/>
      <c r="L68" s="43"/>
      <c r="M68" s="43"/>
      <c r="N68" s="89"/>
      <c r="O68" s="41"/>
      <c r="P68" s="41"/>
      <c r="Q68" s="44"/>
      <c r="R68" s="41"/>
      <c r="S68" s="27"/>
    </row>
    <row r="69" spans="1:19" s="25" customFormat="1" ht="16.5" customHeight="1">
      <c r="A69" s="31">
        <v>28</v>
      </c>
      <c r="B69" s="100" t="s">
        <v>93</v>
      </c>
      <c r="C69" s="100" t="s">
        <v>221</v>
      </c>
      <c r="D69" s="84" t="s">
        <v>94</v>
      </c>
      <c r="E69" s="83" t="s">
        <v>37</v>
      </c>
      <c r="F69" s="105">
        <v>10500</v>
      </c>
      <c r="G69" s="9"/>
      <c r="H69" s="41"/>
      <c r="I69" s="41">
        <f>+F69*2.87%</f>
        <v>301.35</v>
      </c>
      <c r="J69" s="41">
        <f>+F69*7.1%</f>
        <v>745.4999999999999</v>
      </c>
      <c r="K69" s="42">
        <v>394.32</v>
      </c>
      <c r="L69" s="43">
        <f>+F69*3.04%</f>
        <v>319.2</v>
      </c>
      <c r="M69" s="43">
        <f>+F69*7.09%</f>
        <v>744.45</v>
      </c>
      <c r="N69" s="89"/>
      <c r="O69" s="41">
        <f>SUM(I69:N69)</f>
        <v>2504.8199999999997</v>
      </c>
      <c r="P69" s="41">
        <f>+G69+H69+I69+L69+N69</f>
        <v>620.55</v>
      </c>
      <c r="Q69" s="44">
        <f>+J69+K69+M69</f>
        <v>1884.27</v>
      </c>
      <c r="R69" s="41">
        <f>+F69-P69</f>
        <v>9879.45</v>
      </c>
      <c r="S69" s="27">
        <v>111</v>
      </c>
    </row>
    <row r="70" spans="1:19" s="25" customFormat="1" ht="15.75" customHeight="1">
      <c r="A70" s="32"/>
      <c r="B70" s="100"/>
      <c r="C70" s="100"/>
      <c r="D70" s="84"/>
      <c r="E70" s="83"/>
      <c r="F70" s="105"/>
      <c r="G70" s="90"/>
      <c r="H70" s="41"/>
      <c r="I70" s="41"/>
      <c r="J70" s="41"/>
      <c r="K70" s="42"/>
      <c r="L70" s="43"/>
      <c r="M70" s="43"/>
      <c r="N70" s="89"/>
      <c r="O70" s="41"/>
      <c r="P70" s="41"/>
      <c r="Q70" s="44"/>
      <c r="R70" s="41"/>
      <c r="S70" s="27"/>
    </row>
    <row r="71" spans="1:19" s="25" customFormat="1" ht="16.5" customHeight="1">
      <c r="A71" s="31">
        <v>29</v>
      </c>
      <c r="B71" s="100" t="s">
        <v>95</v>
      </c>
      <c r="C71" s="100" t="s">
        <v>221</v>
      </c>
      <c r="D71" s="84" t="s">
        <v>94</v>
      </c>
      <c r="E71" s="83" t="s">
        <v>37</v>
      </c>
      <c r="F71" s="105">
        <v>9200</v>
      </c>
      <c r="G71" s="9"/>
      <c r="H71" s="41"/>
      <c r="I71" s="41">
        <f>+F71*2.87%</f>
        <v>264.04</v>
      </c>
      <c r="J71" s="41">
        <f>+F71*7.1%</f>
        <v>653.1999999999999</v>
      </c>
      <c r="K71" s="42">
        <v>394.32</v>
      </c>
      <c r="L71" s="43">
        <f>+F71*3.04%</f>
        <v>279.68</v>
      </c>
      <c r="M71" s="43">
        <f>+F71*7.09%</f>
        <v>652.2800000000001</v>
      </c>
      <c r="N71" s="89"/>
      <c r="O71" s="41">
        <f>SUM(I71:N71)</f>
        <v>2243.52</v>
      </c>
      <c r="P71" s="41">
        <f>+G71+H71+I71+L71+N71</f>
        <v>543.72</v>
      </c>
      <c r="Q71" s="44">
        <f>+J71+K71+M71</f>
        <v>1699.8000000000002</v>
      </c>
      <c r="R71" s="41">
        <f>+F71-P71</f>
        <v>8656.28</v>
      </c>
      <c r="S71" s="27">
        <v>111</v>
      </c>
    </row>
    <row r="72" spans="1:19" s="25" customFormat="1" ht="15.75" customHeight="1">
      <c r="A72" s="32"/>
      <c r="B72" s="100"/>
      <c r="C72" s="100"/>
      <c r="D72" s="84"/>
      <c r="E72" s="83"/>
      <c r="F72" s="105"/>
      <c r="G72" s="90"/>
      <c r="H72" s="41"/>
      <c r="I72" s="41"/>
      <c r="J72" s="41"/>
      <c r="K72" s="42"/>
      <c r="L72" s="43"/>
      <c r="M72" s="43"/>
      <c r="N72" s="89"/>
      <c r="O72" s="41"/>
      <c r="P72" s="41"/>
      <c r="Q72" s="44"/>
      <c r="R72" s="41"/>
      <c r="S72" s="27"/>
    </row>
    <row r="73" spans="1:19" s="25" customFormat="1" ht="16.5" customHeight="1">
      <c r="A73" s="31">
        <v>30</v>
      </c>
      <c r="B73" s="100" t="s">
        <v>96</v>
      </c>
      <c r="C73" s="100" t="s">
        <v>221</v>
      </c>
      <c r="D73" s="84" t="s">
        <v>94</v>
      </c>
      <c r="E73" s="83" t="s">
        <v>37</v>
      </c>
      <c r="F73" s="105">
        <v>7950</v>
      </c>
      <c r="G73" s="9"/>
      <c r="H73" s="41"/>
      <c r="I73" s="41">
        <f>+F73*2.87%</f>
        <v>228.165</v>
      </c>
      <c r="J73" s="41">
        <f>+F73*7.1%</f>
        <v>564.4499999999999</v>
      </c>
      <c r="K73" s="42">
        <v>394.32</v>
      </c>
      <c r="L73" s="43">
        <f>+F73*3.04%</f>
        <v>241.68</v>
      </c>
      <c r="M73" s="43">
        <f>+F73*7.09%</f>
        <v>563.6550000000001</v>
      </c>
      <c r="N73" s="89"/>
      <c r="O73" s="41">
        <f>SUM(I73:N73)</f>
        <v>1992.27</v>
      </c>
      <c r="P73" s="41">
        <f>+G73+H73+I73+L73+N73</f>
        <v>469.845</v>
      </c>
      <c r="Q73" s="44">
        <f>+J73+K73+M73</f>
        <v>1522.4250000000002</v>
      </c>
      <c r="R73" s="41">
        <f>+F73-P73</f>
        <v>7480.155</v>
      </c>
      <c r="S73" s="27">
        <v>111</v>
      </c>
    </row>
    <row r="74" spans="1:19" s="25" customFormat="1" ht="15.75" customHeight="1">
      <c r="A74" s="32"/>
      <c r="B74" s="100"/>
      <c r="C74" s="100"/>
      <c r="D74" s="84"/>
      <c r="E74" s="83"/>
      <c r="F74" s="105"/>
      <c r="G74" s="90"/>
      <c r="H74" s="41"/>
      <c r="I74" s="41"/>
      <c r="J74" s="41"/>
      <c r="K74" s="42"/>
      <c r="L74" s="43"/>
      <c r="M74" s="43"/>
      <c r="N74" s="89"/>
      <c r="O74" s="41"/>
      <c r="P74" s="41"/>
      <c r="Q74" s="44"/>
      <c r="R74" s="41"/>
      <c r="S74" s="27"/>
    </row>
    <row r="75" spans="1:19" s="25" customFormat="1" ht="36" customHeight="1">
      <c r="A75" s="31">
        <v>31</v>
      </c>
      <c r="B75" s="100" t="s">
        <v>97</v>
      </c>
      <c r="C75" s="100" t="s">
        <v>98</v>
      </c>
      <c r="D75" s="84" t="s">
        <v>99</v>
      </c>
      <c r="E75" s="83" t="s">
        <v>37</v>
      </c>
      <c r="F75" s="105">
        <v>33000</v>
      </c>
      <c r="G75" s="9"/>
      <c r="H75" s="41"/>
      <c r="I75" s="41">
        <f>+F75*2.87%</f>
        <v>947.1</v>
      </c>
      <c r="J75" s="41">
        <f>+F75*7.1%</f>
        <v>2343</v>
      </c>
      <c r="K75" s="42">
        <v>394.32</v>
      </c>
      <c r="L75" s="43">
        <f>+F75*3.04%</f>
        <v>1003.2</v>
      </c>
      <c r="M75" s="43">
        <f>+F75*7.09%</f>
        <v>2339.7000000000003</v>
      </c>
      <c r="N75" s="89"/>
      <c r="O75" s="41">
        <f>SUM(I75:N75)</f>
        <v>7027.32</v>
      </c>
      <c r="P75" s="41">
        <f>+G75+H75+I75+L75+N75</f>
        <v>1950.3000000000002</v>
      </c>
      <c r="Q75" s="44">
        <f>+J75+K75+M75</f>
        <v>5077.02</v>
      </c>
      <c r="R75" s="41">
        <f>+F75-P75</f>
        <v>31049.7</v>
      </c>
      <c r="S75" s="27">
        <v>111</v>
      </c>
    </row>
    <row r="76" spans="1:19" s="25" customFormat="1" ht="15.75" customHeight="1">
      <c r="A76" s="32"/>
      <c r="B76" s="100"/>
      <c r="C76" s="100"/>
      <c r="D76" s="84"/>
      <c r="E76" s="83"/>
      <c r="F76" s="105"/>
      <c r="G76" s="90"/>
      <c r="H76" s="41"/>
      <c r="I76" s="41"/>
      <c r="J76" s="41"/>
      <c r="K76" s="42"/>
      <c r="L76" s="43"/>
      <c r="M76" s="43"/>
      <c r="N76" s="89"/>
      <c r="O76" s="41"/>
      <c r="P76" s="41"/>
      <c r="Q76" s="44"/>
      <c r="R76" s="41"/>
      <c r="S76" s="27"/>
    </row>
    <row r="77" spans="1:19" s="25" customFormat="1" ht="16.5" customHeight="1">
      <c r="A77" s="31">
        <v>32</v>
      </c>
      <c r="B77" s="100" t="s">
        <v>100</v>
      </c>
      <c r="C77" s="100" t="s">
        <v>53</v>
      </c>
      <c r="D77" s="84" t="s">
        <v>101</v>
      </c>
      <c r="E77" s="83" t="s">
        <v>37</v>
      </c>
      <c r="F77" s="105">
        <v>10500</v>
      </c>
      <c r="G77" s="9"/>
      <c r="H77" s="41"/>
      <c r="I77" s="41">
        <f>+F77*2.87%</f>
        <v>301.35</v>
      </c>
      <c r="J77" s="41">
        <f>+F77*7.1%</f>
        <v>745.4999999999999</v>
      </c>
      <c r="K77" s="42">
        <v>394.32</v>
      </c>
      <c r="L77" s="43">
        <f>+F77*3.04%</f>
        <v>319.2</v>
      </c>
      <c r="M77" s="43">
        <f>+F77*7.09%</f>
        <v>744.45</v>
      </c>
      <c r="N77" s="89"/>
      <c r="O77" s="41">
        <f>SUM(I77:N77)</f>
        <v>2504.8199999999997</v>
      </c>
      <c r="P77" s="41">
        <f>+G77+H77+I77+L77+N77</f>
        <v>620.55</v>
      </c>
      <c r="Q77" s="44">
        <f>+J77+K77+M77</f>
        <v>1884.27</v>
      </c>
      <c r="R77" s="41">
        <f>+F77-P77</f>
        <v>9879.45</v>
      </c>
      <c r="S77" s="27">
        <v>111</v>
      </c>
    </row>
    <row r="78" spans="1:19" s="25" customFormat="1" ht="15.75" customHeight="1">
      <c r="A78" s="32"/>
      <c r="B78" s="100"/>
      <c r="C78" s="100"/>
      <c r="D78" s="84"/>
      <c r="E78" s="83"/>
      <c r="F78" s="105"/>
      <c r="G78" s="90"/>
      <c r="H78" s="41"/>
      <c r="I78" s="41"/>
      <c r="J78" s="41"/>
      <c r="K78" s="42"/>
      <c r="L78" s="43"/>
      <c r="M78" s="43"/>
      <c r="N78" s="89"/>
      <c r="O78" s="41"/>
      <c r="P78" s="41"/>
      <c r="Q78" s="44"/>
      <c r="R78" s="41"/>
      <c r="S78" s="27"/>
    </row>
    <row r="79" spans="1:19" s="25" customFormat="1" ht="16.5" customHeight="1">
      <c r="A79" s="31">
        <v>33</v>
      </c>
      <c r="B79" s="100" t="s">
        <v>102</v>
      </c>
      <c r="C79" s="100" t="s">
        <v>53</v>
      </c>
      <c r="D79" s="84" t="s">
        <v>101</v>
      </c>
      <c r="E79" s="83" t="s">
        <v>37</v>
      </c>
      <c r="F79" s="105">
        <v>10500</v>
      </c>
      <c r="G79" s="9"/>
      <c r="H79" s="41"/>
      <c r="I79" s="41">
        <f>+F79*2.87%</f>
        <v>301.35</v>
      </c>
      <c r="J79" s="41">
        <f>+F79*7.1%</f>
        <v>745.4999999999999</v>
      </c>
      <c r="K79" s="42">
        <v>394.32</v>
      </c>
      <c r="L79" s="43">
        <f>+F79*3.04%</f>
        <v>319.2</v>
      </c>
      <c r="M79" s="43">
        <f>+F79*7.09%</f>
        <v>744.45</v>
      </c>
      <c r="N79" s="89"/>
      <c r="O79" s="41">
        <f>SUM(I79:N79)</f>
        <v>2504.8199999999997</v>
      </c>
      <c r="P79" s="41">
        <f>+G79+H79+I79+L79+N79</f>
        <v>620.55</v>
      </c>
      <c r="Q79" s="44">
        <f>+J79+K79+M79</f>
        <v>1884.27</v>
      </c>
      <c r="R79" s="41">
        <f>+F79-P79</f>
        <v>9879.45</v>
      </c>
      <c r="S79" s="27">
        <v>111</v>
      </c>
    </row>
    <row r="80" spans="1:19" s="25" customFormat="1" ht="15.75" customHeight="1">
      <c r="A80" s="32"/>
      <c r="B80" s="100"/>
      <c r="C80" s="100"/>
      <c r="D80" s="84"/>
      <c r="E80" s="83"/>
      <c r="F80" s="105"/>
      <c r="G80" s="90"/>
      <c r="H80" s="41"/>
      <c r="I80" s="41"/>
      <c r="J80" s="41"/>
      <c r="K80" s="42"/>
      <c r="L80" s="43"/>
      <c r="M80" s="43"/>
      <c r="N80" s="89"/>
      <c r="O80" s="41"/>
      <c r="P80" s="41"/>
      <c r="Q80" s="44"/>
      <c r="R80" s="41"/>
      <c r="S80" s="27"/>
    </row>
    <row r="81" spans="1:19" s="25" customFormat="1" ht="16.5" customHeight="1">
      <c r="A81" s="31">
        <v>34</v>
      </c>
      <c r="B81" s="100" t="s">
        <v>103</v>
      </c>
      <c r="C81" s="100" t="s">
        <v>221</v>
      </c>
      <c r="D81" s="84" t="s">
        <v>94</v>
      </c>
      <c r="E81" s="83" t="s">
        <v>37</v>
      </c>
      <c r="F81" s="105">
        <v>7950</v>
      </c>
      <c r="G81" s="9"/>
      <c r="H81" s="41"/>
      <c r="I81" s="41">
        <f>+F81*2.87%</f>
        <v>228.165</v>
      </c>
      <c r="J81" s="41">
        <f>+F81*7.1%</f>
        <v>564.4499999999999</v>
      </c>
      <c r="K81" s="42">
        <v>394.32</v>
      </c>
      <c r="L81" s="43">
        <f>+F81*3.04%</f>
        <v>241.68</v>
      </c>
      <c r="M81" s="43">
        <f>+F81*7.09%</f>
        <v>563.6550000000001</v>
      </c>
      <c r="N81" s="89"/>
      <c r="O81" s="41">
        <f>SUM(I81:N81)</f>
        <v>1992.27</v>
      </c>
      <c r="P81" s="41">
        <f>+G81+H81+I81+L81+N81</f>
        <v>469.845</v>
      </c>
      <c r="Q81" s="44">
        <f>+J81+K81+M81</f>
        <v>1522.4250000000002</v>
      </c>
      <c r="R81" s="41">
        <f>+F81-P81</f>
        <v>7480.155</v>
      </c>
      <c r="S81" s="27">
        <v>111</v>
      </c>
    </row>
    <row r="82" spans="1:19" s="25" customFormat="1" ht="15.75" customHeight="1">
      <c r="A82" s="32"/>
      <c r="B82" s="100"/>
      <c r="C82" s="100"/>
      <c r="D82" s="84"/>
      <c r="E82" s="83"/>
      <c r="F82" s="105"/>
      <c r="G82" s="90"/>
      <c r="H82" s="41"/>
      <c r="I82" s="41"/>
      <c r="J82" s="41"/>
      <c r="K82" s="42"/>
      <c r="L82" s="43"/>
      <c r="M82" s="43"/>
      <c r="N82" s="89"/>
      <c r="O82" s="41"/>
      <c r="P82" s="41"/>
      <c r="Q82" s="44"/>
      <c r="R82" s="41"/>
      <c r="S82" s="27"/>
    </row>
    <row r="83" spans="1:19" s="25" customFormat="1" ht="15.75" customHeight="1">
      <c r="A83" s="31">
        <v>35</v>
      </c>
      <c r="B83" s="100" t="s">
        <v>107</v>
      </c>
      <c r="C83" s="100" t="s">
        <v>53</v>
      </c>
      <c r="D83" s="84" t="s">
        <v>101</v>
      </c>
      <c r="E83" s="83" t="s">
        <v>37</v>
      </c>
      <c r="F83" s="105">
        <v>10500</v>
      </c>
      <c r="G83" s="9"/>
      <c r="H83" s="41"/>
      <c r="I83" s="41">
        <f>+F83*2.87%</f>
        <v>301.35</v>
      </c>
      <c r="J83" s="41">
        <f>+F83*7.1%</f>
        <v>745.4999999999999</v>
      </c>
      <c r="K83" s="42">
        <v>394.32</v>
      </c>
      <c r="L83" s="43">
        <f>+F83*3.04%</f>
        <v>319.2</v>
      </c>
      <c r="M83" s="43">
        <f>+F83*7.09%</f>
        <v>744.45</v>
      </c>
      <c r="N83" s="89"/>
      <c r="O83" s="41">
        <f>SUM(I83:N83)</f>
        <v>2504.8199999999997</v>
      </c>
      <c r="P83" s="41">
        <f>+G83+H83+I83+L83+N83</f>
        <v>620.55</v>
      </c>
      <c r="Q83" s="44">
        <f>+J83+K83+M83</f>
        <v>1884.27</v>
      </c>
      <c r="R83" s="41">
        <f>+F83-P83</f>
        <v>9879.45</v>
      </c>
      <c r="S83" s="27">
        <v>111</v>
      </c>
    </row>
    <row r="84" spans="1:19" s="25" customFormat="1" ht="15.75" customHeight="1">
      <c r="A84" s="32"/>
      <c r="B84" s="100"/>
      <c r="C84" s="100"/>
      <c r="D84" s="84"/>
      <c r="E84" s="83"/>
      <c r="F84" s="105"/>
      <c r="G84" s="90"/>
      <c r="H84" s="41"/>
      <c r="I84" s="41"/>
      <c r="J84" s="41"/>
      <c r="K84" s="42"/>
      <c r="L84" s="43"/>
      <c r="M84" s="43"/>
      <c r="N84" s="89"/>
      <c r="O84" s="41"/>
      <c r="P84" s="41"/>
      <c r="Q84" s="44"/>
      <c r="R84" s="41"/>
      <c r="S84" s="27"/>
    </row>
    <row r="85" spans="1:19" s="25" customFormat="1" ht="16.5" customHeight="1">
      <c r="A85" s="31">
        <v>36</v>
      </c>
      <c r="B85" s="100" t="s">
        <v>104</v>
      </c>
      <c r="C85" s="100" t="s">
        <v>221</v>
      </c>
      <c r="D85" s="84" t="s">
        <v>105</v>
      </c>
      <c r="E85" s="83" t="s">
        <v>37</v>
      </c>
      <c r="F85" s="105">
        <v>15000</v>
      </c>
      <c r="G85" s="9"/>
      <c r="H85" s="41"/>
      <c r="I85" s="41">
        <f>+F85*2.87%</f>
        <v>430.5</v>
      </c>
      <c r="J85" s="41">
        <f>+F85*7.1%</f>
        <v>1065</v>
      </c>
      <c r="K85" s="42">
        <v>394.32</v>
      </c>
      <c r="L85" s="43">
        <f>+F85*3.04%</f>
        <v>456</v>
      </c>
      <c r="M85" s="43">
        <f>+F85*7.09%</f>
        <v>1063.5</v>
      </c>
      <c r="N85" s="89"/>
      <c r="O85" s="41">
        <f>SUM(I85:N85)</f>
        <v>3409.3199999999997</v>
      </c>
      <c r="P85" s="41">
        <f>+G85+H85+I85+L85+N85</f>
        <v>886.5</v>
      </c>
      <c r="Q85" s="44">
        <f>+J85+K85+M85</f>
        <v>2522.8199999999997</v>
      </c>
      <c r="R85" s="41">
        <f>+F85-P85</f>
        <v>14113.5</v>
      </c>
      <c r="S85" s="27">
        <v>111</v>
      </c>
    </row>
    <row r="86" spans="1:19" s="25" customFormat="1" ht="15.75" customHeight="1">
      <c r="A86" s="32"/>
      <c r="B86" s="100"/>
      <c r="C86" s="100"/>
      <c r="D86" s="84"/>
      <c r="E86" s="83"/>
      <c r="F86" s="105"/>
      <c r="G86" s="90"/>
      <c r="H86" s="41"/>
      <c r="I86" s="41"/>
      <c r="J86" s="41"/>
      <c r="K86" s="42"/>
      <c r="L86" s="43"/>
      <c r="M86" s="43"/>
      <c r="N86" s="89"/>
      <c r="O86" s="41"/>
      <c r="P86" s="41"/>
      <c r="Q86" s="44">
        <f>+J86+K86+M86</f>
        <v>0</v>
      </c>
      <c r="R86" s="41"/>
      <c r="S86" s="27"/>
    </row>
    <row r="87" spans="1:19" s="25" customFormat="1" ht="16.5" customHeight="1">
      <c r="A87" s="31">
        <v>37</v>
      </c>
      <c r="B87" s="100" t="s">
        <v>106</v>
      </c>
      <c r="C87" s="100" t="s">
        <v>221</v>
      </c>
      <c r="D87" s="84" t="s">
        <v>94</v>
      </c>
      <c r="E87" s="83" t="s">
        <v>37</v>
      </c>
      <c r="F87" s="105">
        <v>6900</v>
      </c>
      <c r="G87" s="9"/>
      <c r="H87" s="41"/>
      <c r="I87" s="41">
        <f>+F87*2.87%</f>
        <v>198.03</v>
      </c>
      <c r="J87" s="41">
        <f>+F87*7.1%</f>
        <v>489.9</v>
      </c>
      <c r="K87" s="42">
        <v>394.32</v>
      </c>
      <c r="L87" s="43">
        <f>+F87*3.04%</f>
        <v>209.76</v>
      </c>
      <c r="M87" s="43">
        <f>+F87*7.09%</f>
        <v>489.21000000000004</v>
      </c>
      <c r="N87" s="89"/>
      <c r="O87" s="41">
        <f>SUM(I87:N87)</f>
        <v>1781.22</v>
      </c>
      <c r="P87" s="41">
        <f>+G87+H87+I87+L87+N87</f>
        <v>407.78999999999996</v>
      </c>
      <c r="Q87" s="44">
        <f>+J87+K87+M87</f>
        <v>1373.43</v>
      </c>
      <c r="R87" s="41">
        <f>+F87-P87</f>
        <v>6492.21</v>
      </c>
      <c r="S87" s="27">
        <v>111</v>
      </c>
    </row>
    <row r="88" spans="1:19" s="25" customFormat="1" ht="15.75" customHeight="1">
      <c r="A88" s="32"/>
      <c r="B88" s="100"/>
      <c r="C88" s="100"/>
      <c r="D88" s="84"/>
      <c r="E88" s="83"/>
      <c r="F88" s="105"/>
      <c r="G88" s="90"/>
      <c r="H88" s="41"/>
      <c r="I88" s="41"/>
      <c r="J88" s="41"/>
      <c r="K88" s="42"/>
      <c r="L88" s="43"/>
      <c r="M88" s="43"/>
      <c r="N88" s="89"/>
      <c r="O88" s="41"/>
      <c r="P88" s="41"/>
      <c r="Q88" s="44"/>
      <c r="R88" s="41"/>
      <c r="S88" s="27"/>
    </row>
    <row r="89" spans="1:19" s="25" customFormat="1" ht="16.5" customHeight="1">
      <c r="A89" s="31">
        <v>38</v>
      </c>
      <c r="B89" s="100" t="s">
        <v>108</v>
      </c>
      <c r="C89" s="100" t="s">
        <v>53</v>
      </c>
      <c r="D89" s="84" t="s">
        <v>101</v>
      </c>
      <c r="E89" s="83" t="s">
        <v>37</v>
      </c>
      <c r="F89" s="105">
        <v>10500</v>
      </c>
      <c r="G89" s="9"/>
      <c r="H89" s="41"/>
      <c r="I89" s="41">
        <f>+F89*2.87%</f>
        <v>301.35</v>
      </c>
      <c r="J89" s="41">
        <f>+F89*7.1%</f>
        <v>745.4999999999999</v>
      </c>
      <c r="K89" s="42">
        <v>394.32</v>
      </c>
      <c r="L89" s="43">
        <f>+F89*3.04%</f>
        <v>319.2</v>
      </c>
      <c r="M89" s="43">
        <f>+F89*7.09%</f>
        <v>744.45</v>
      </c>
      <c r="N89" s="89"/>
      <c r="O89" s="41">
        <f>SUM(I89:N89)</f>
        <v>2504.8199999999997</v>
      </c>
      <c r="P89" s="41">
        <f>+G89+H89+I89+L89+N89</f>
        <v>620.55</v>
      </c>
      <c r="Q89" s="44">
        <f>+J89+K89+M89</f>
        <v>1884.27</v>
      </c>
      <c r="R89" s="41">
        <f>+F89-P89</f>
        <v>9879.45</v>
      </c>
      <c r="S89" s="27">
        <v>111</v>
      </c>
    </row>
    <row r="90" spans="1:19" s="25" customFormat="1" ht="15.75" customHeight="1">
      <c r="A90" s="32"/>
      <c r="B90" s="100"/>
      <c r="C90" s="100"/>
      <c r="D90" s="84"/>
      <c r="E90" s="83"/>
      <c r="F90" s="105"/>
      <c r="G90" s="90"/>
      <c r="H90" s="41"/>
      <c r="I90" s="41"/>
      <c r="J90" s="41"/>
      <c r="K90" s="42"/>
      <c r="L90" s="43"/>
      <c r="M90" s="43"/>
      <c r="N90" s="89"/>
      <c r="O90" s="41"/>
      <c r="P90" s="41"/>
      <c r="Q90" s="44"/>
      <c r="R90" s="41"/>
      <c r="S90" s="27"/>
    </row>
    <row r="91" spans="1:19" s="25" customFormat="1" ht="16.5" customHeight="1">
      <c r="A91" s="31">
        <v>39</v>
      </c>
      <c r="B91" s="100" t="s">
        <v>109</v>
      </c>
      <c r="C91" s="100" t="s">
        <v>221</v>
      </c>
      <c r="D91" s="84" t="s">
        <v>94</v>
      </c>
      <c r="E91" s="83" t="s">
        <v>37</v>
      </c>
      <c r="F91" s="105">
        <v>6909.89</v>
      </c>
      <c r="G91" s="9"/>
      <c r="H91" s="41"/>
      <c r="I91" s="41">
        <f>+F91*2.87%</f>
        <v>198.31384300000002</v>
      </c>
      <c r="J91" s="41">
        <f>+F91*7.1%</f>
        <v>490.60219</v>
      </c>
      <c r="K91" s="42">
        <v>394.32</v>
      </c>
      <c r="L91" s="43">
        <f>+F91*3.04%</f>
        <v>210.06065600000002</v>
      </c>
      <c r="M91" s="43">
        <f>+F91*7.09%</f>
        <v>489.91120100000006</v>
      </c>
      <c r="N91" s="89"/>
      <c r="O91" s="41">
        <f>SUM(I91:N91)</f>
        <v>1783.2078900000001</v>
      </c>
      <c r="P91" s="41">
        <f>+G91+H91+I91+L91+N91</f>
        <v>408.374499</v>
      </c>
      <c r="Q91" s="44">
        <f>+J91+K91+M91</f>
        <v>1374.8333910000001</v>
      </c>
      <c r="R91" s="41">
        <f>+F91-P91</f>
        <v>6501.515501</v>
      </c>
      <c r="S91" s="27">
        <v>111</v>
      </c>
    </row>
    <row r="92" spans="1:19" s="25" customFormat="1" ht="15.75" customHeight="1">
      <c r="A92" s="32"/>
      <c r="B92" s="100"/>
      <c r="C92" s="100"/>
      <c r="D92" s="84"/>
      <c r="E92" s="83"/>
      <c r="F92" s="105"/>
      <c r="G92" s="90"/>
      <c r="H92" s="41"/>
      <c r="I92" s="41"/>
      <c r="J92" s="41"/>
      <c r="K92" s="42"/>
      <c r="L92" s="43"/>
      <c r="M92" s="43"/>
      <c r="N92" s="89"/>
      <c r="O92" s="41"/>
      <c r="P92" s="41"/>
      <c r="Q92" s="44"/>
      <c r="R92" s="41"/>
      <c r="S92" s="27"/>
    </row>
    <row r="93" spans="1:19" s="25" customFormat="1" ht="16.5" customHeight="1">
      <c r="A93" s="31">
        <v>40</v>
      </c>
      <c r="B93" s="100" t="s">
        <v>110</v>
      </c>
      <c r="C93" s="100" t="s">
        <v>221</v>
      </c>
      <c r="D93" s="84" t="s">
        <v>94</v>
      </c>
      <c r="E93" s="83" t="s">
        <v>37</v>
      </c>
      <c r="F93" s="105">
        <v>13800</v>
      </c>
      <c r="G93" s="9"/>
      <c r="H93" s="41"/>
      <c r="I93" s="41">
        <f>+F93*2.87%</f>
        <v>396.06</v>
      </c>
      <c r="J93" s="41">
        <f>+F93*7.1%</f>
        <v>979.8</v>
      </c>
      <c r="K93" s="42">
        <v>394.32</v>
      </c>
      <c r="L93" s="43">
        <f>+F93*3.04%</f>
        <v>419.52</v>
      </c>
      <c r="M93" s="43">
        <f>+F93*7.09%</f>
        <v>978.4200000000001</v>
      </c>
      <c r="N93" s="89"/>
      <c r="O93" s="41">
        <f>SUM(I93:N93)</f>
        <v>3168.12</v>
      </c>
      <c r="P93" s="41">
        <f>+G93+H93+I93+L93+N93</f>
        <v>815.5799999999999</v>
      </c>
      <c r="Q93" s="44">
        <f>+J93+K93+M93</f>
        <v>2352.54</v>
      </c>
      <c r="R93" s="41">
        <f>+F93-P93</f>
        <v>12984.42</v>
      </c>
      <c r="S93" s="27">
        <v>111</v>
      </c>
    </row>
    <row r="94" spans="1:19" s="25" customFormat="1" ht="15.75" customHeight="1">
      <c r="A94" s="32"/>
      <c r="B94" s="100"/>
      <c r="C94" s="100"/>
      <c r="D94" s="84"/>
      <c r="E94" s="83"/>
      <c r="F94" s="105"/>
      <c r="G94" s="90"/>
      <c r="H94" s="41"/>
      <c r="I94" s="41"/>
      <c r="J94" s="41"/>
      <c r="K94" s="42"/>
      <c r="L94" s="43"/>
      <c r="M94" s="43"/>
      <c r="N94" s="89"/>
      <c r="O94" s="41"/>
      <c r="P94" s="41"/>
      <c r="Q94" s="44"/>
      <c r="R94" s="41"/>
      <c r="S94" s="27"/>
    </row>
    <row r="95" spans="1:19" s="25" customFormat="1" ht="16.5" customHeight="1">
      <c r="A95" s="31">
        <v>41</v>
      </c>
      <c r="B95" s="100" t="s">
        <v>111</v>
      </c>
      <c r="C95" s="100" t="s">
        <v>221</v>
      </c>
      <c r="D95" s="84" t="s">
        <v>94</v>
      </c>
      <c r="E95" s="83" t="s">
        <v>37</v>
      </c>
      <c r="F95" s="105">
        <v>7950</v>
      </c>
      <c r="G95" s="9"/>
      <c r="H95" s="41"/>
      <c r="I95" s="41">
        <f>+F95*2.87%</f>
        <v>228.165</v>
      </c>
      <c r="J95" s="41">
        <f>+F95*7.1%</f>
        <v>564.4499999999999</v>
      </c>
      <c r="K95" s="42">
        <v>394.32</v>
      </c>
      <c r="L95" s="43">
        <f>+F95*3.04%</f>
        <v>241.68</v>
      </c>
      <c r="M95" s="43">
        <f>+F95*7.09%</f>
        <v>563.6550000000001</v>
      </c>
      <c r="N95" s="89"/>
      <c r="O95" s="41">
        <f>SUM(I95:N95)</f>
        <v>1992.27</v>
      </c>
      <c r="P95" s="41">
        <f>+G95+H95+I95+L95+N95</f>
        <v>469.845</v>
      </c>
      <c r="Q95" s="44">
        <f>+J95+K95+M95</f>
        <v>1522.4250000000002</v>
      </c>
      <c r="R95" s="41">
        <f>+F95-P95</f>
        <v>7480.155</v>
      </c>
      <c r="S95" s="27">
        <v>111</v>
      </c>
    </row>
    <row r="96" spans="1:19" s="25" customFormat="1" ht="15.75" customHeight="1">
      <c r="A96" s="32"/>
      <c r="B96" s="100"/>
      <c r="C96" s="100"/>
      <c r="D96" s="84"/>
      <c r="E96" s="83"/>
      <c r="F96" s="105"/>
      <c r="G96" s="90"/>
      <c r="H96" s="41"/>
      <c r="I96" s="41"/>
      <c r="J96" s="41"/>
      <c r="K96" s="42"/>
      <c r="L96" s="43"/>
      <c r="M96" s="43"/>
      <c r="N96" s="89"/>
      <c r="O96" s="41"/>
      <c r="P96" s="41"/>
      <c r="Q96" s="44"/>
      <c r="R96" s="41"/>
      <c r="S96" s="27"/>
    </row>
    <row r="97" spans="1:19" s="25" customFormat="1" ht="16.5" customHeight="1">
      <c r="A97" s="31">
        <v>42</v>
      </c>
      <c r="B97" s="100" t="s">
        <v>112</v>
      </c>
      <c r="C97" s="100" t="s">
        <v>53</v>
      </c>
      <c r="D97" s="84" t="s">
        <v>101</v>
      </c>
      <c r="E97" s="83" t="s">
        <v>37</v>
      </c>
      <c r="F97" s="105">
        <v>10500</v>
      </c>
      <c r="G97" s="9"/>
      <c r="H97" s="41"/>
      <c r="I97" s="41">
        <f>+F97*2.87%</f>
        <v>301.35</v>
      </c>
      <c r="J97" s="41">
        <f>+F97*7.1%</f>
        <v>745.4999999999999</v>
      </c>
      <c r="K97" s="42">
        <v>394.32</v>
      </c>
      <c r="L97" s="43">
        <f>+F97*3.04%</f>
        <v>319.2</v>
      </c>
      <c r="M97" s="43">
        <f>+F97*7.09%</f>
        <v>744.45</v>
      </c>
      <c r="N97" s="89"/>
      <c r="O97" s="41">
        <f>SUM(I97:N97)</f>
        <v>2504.8199999999997</v>
      </c>
      <c r="P97" s="41">
        <f>+G97+H97+I97+L97+N97</f>
        <v>620.55</v>
      </c>
      <c r="Q97" s="44">
        <f>+J97+K97+M97</f>
        <v>1884.27</v>
      </c>
      <c r="R97" s="41">
        <f>+F97-P97</f>
        <v>9879.45</v>
      </c>
      <c r="S97" s="27">
        <v>111</v>
      </c>
    </row>
    <row r="98" spans="1:19" s="25" customFormat="1" ht="15.75" customHeight="1">
      <c r="A98" s="32"/>
      <c r="B98" s="100"/>
      <c r="C98" s="100"/>
      <c r="D98" s="84"/>
      <c r="E98" s="83"/>
      <c r="F98" s="105"/>
      <c r="G98" s="90"/>
      <c r="H98" s="41"/>
      <c r="I98" s="41"/>
      <c r="J98" s="41"/>
      <c r="K98" s="42"/>
      <c r="L98" s="43"/>
      <c r="M98" s="43"/>
      <c r="N98" s="89"/>
      <c r="O98" s="41"/>
      <c r="P98" s="41"/>
      <c r="Q98" s="44"/>
      <c r="R98" s="41"/>
      <c r="S98" s="27"/>
    </row>
    <row r="99" spans="1:19" s="25" customFormat="1" ht="31.5" customHeight="1">
      <c r="A99" s="31">
        <v>43</v>
      </c>
      <c r="B99" s="100" t="s">
        <v>113</v>
      </c>
      <c r="C99" s="100" t="s">
        <v>98</v>
      </c>
      <c r="D99" s="84" t="s">
        <v>114</v>
      </c>
      <c r="E99" s="83" t="s">
        <v>37</v>
      </c>
      <c r="F99" s="105">
        <v>16000</v>
      </c>
      <c r="G99" s="9"/>
      <c r="H99" s="41"/>
      <c r="I99" s="41">
        <f>+F99*2.87%</f>
        <v>459.2</v>
      </c>
      <c r="J99" s="41">
        <f>+F99*7.1%</f>
        <v>1136</v>
      </c>
      <c r="K99" s="42">
        <v>394.32</v>
      </c>
      <c r="L99" s="43">
        <f>+F99*3.04%</f>
        <v>486.4</v>
      </c>
      <c r="M99" s="43">
        <f>+F99*7.09%</f>
        <v>1134.4</v>
      </c>
      <c r="N99" s="89"/>
      <c r="O99" s="41">
        <f>SUM(I99:N99)</f>
        <v>3610.32</v>
      </c>
      <c r="P99" s="41">
        <f>+G99+H99+I99+L99+N99</f>
        <v>945.5999999999999</v>
      </c>
      <c r="Q99" s="44">
        <f>+J99+K99+M99</f>
        <v>2664.7200000000003</v>
      </c>
      <c r="R99" s="41">
        <f>+F99-P99</f>
        <v>15054.4</v>
      </c>
      <c r="S99" s="27">
        <v>111</v>
      </c>
    </row>
    <row r="100" spans="1:19" s="25" customFormat="1" ht="15.75" customHeight="1">
      <c r="A100" s="32"/>
      <c r="B100" s="100"/>
      <c r="C100" s="100"/>
      <c r="D100" s="84"/>
      <c r="E100" s="83"/>
      <c r="F100" s="105"/>
      <c r="G100" s="90"/>
      <c r="H100" s="41"/>
      <c r="I100" s="41"/>
      <c r="J100" s="41"/>
      <c r="K100" s="42"/>
      <c r="L100" s="43"/>
      <c r="M100" s="43"/>
      <c r="N100" s="89"/>
      <c r="O100" s="41"/>
      <c r="P100" s="41"/>
      <c r="Q100" s="44"/>
      <c r="R100" s="41"/>
      <c r="S100" s="27"/>
    </row>
    <row r="101" spans="1:19" s="25" customFormat="1" ht="16.5" customHeight="1">
      <c r="A101" s="31">
        <v>44</v>
      </c>
      <c r="B101" s="100" t="s">
        <v>115</v>
      </c>
      <c r="C101" s="100" t="s">
        <v>221</v>
      </c>
      <c r="D101" s="84" t="s">
        <v>94</v>
      </c>
      <c r="E101" s="83" t="s">
        <v>37</v>
      </c>
      <c r="F101" s="105">
        <v>11000</v>
      </c>
      <c r="G101" s="9"/>
      <c r="H101" s="41"/>
      <c r="I101" s="41">
        <f>+F101*2.87%</f>
        <v>315.7</v>
      </c>
      <c r="J101" s="41">
        <f>+F101*7.1%</f>
        <v>780.9999999999999</v>
      </c>
      <c r="K101" s="42">
        <v>394.32</v>
      </c>
      <c r="L101" s="43">
        <f>+F101*3.04%</f>
        <v>334.4</v>
      </c>
      <c r="M101" s="43">
        <f>+F101*7.09%</f>
        <v>779.9000000000001</v>
      </c>
      <c r="N101" s="89"/>
      <c r="O101" s="41">
        <f>SUM(I101:N101)</f>
        <v>2605.3199999999997</v>
      </c>
      <c r="P101" s="41">
        <f>+G101+H101+I101+L101+N101</f>
        <v>650.0999999999999</v>
      </c>
      <c r="Q101" s="44">
        <f>+J101+K101+M101</f>
        <v>1955.22</v>
      </c>
      <c r="R101" s="41">
        <f>+F101-P101</f>
        <v>10349.9</v>
      </c>
      <c r="S101" s="27">
        <v>111</v>
      </c>
    </row>
    <row r="102" spans="1:19" s="25" customFormat="1" ht="15.75" customHeight="1">
      <c r="A102" s="32"/>
      <c r="B102" s="100"/>
      <c r="C102" s="100"/>
      <c r="D102" s="84"/>
      <c r="E102" s="83"/>
      <c r="F102" s="105"/>
      <c r="G102" s="90"/>
      <c r="H102" s="41"/>
      <c r="I102" s="41"/>
      <c r="J102" s="41"/>
      <c r="K102" s="42"/>
      <c r="L102" s="43"/>
      <c r="M102" s="43"/>
      <c r="N102" s="89"/>
      <c r="O102" s="41"/>
      <c r="P102" s="41"/>
      <c r="Q102" s="44"/>
      <c r="R102" s="41"/>
      <c r="S102" s="27"/>
    </row>
    <row r="103" spans="1:19" s="25" customFormat="1" ht="31.5" customHeight="1">
      <c r="A103" s="31">
        <v>45</v>
      </c>
      <c r="B103" s="100" t="s">
        <v>116</v>
      </c>
      <c r="C103" s="100" t="s">
        <v>71</v>
      </c>
      <c r="D103" s="84" t="s">
        <v>60</v>
      </c>
      <c r="E103" s="83" t="s">
        <v>37</v>
      </c>
      <c r="F103" s="105">
        <v>35000</v>
      </c>
      <c r="G103" s="9"/>
      <c r="H103" s="41"/>
      <c r="I103" s="41">
        <f>+F103*2.87%</f>
        <v>1004.5</v>
      </c>
      <c r="J103" s="41">
        <f>+F103*7.1%</f>
        <v>2485</v>
      </c>
      <c r="K103" s="42">
        <v>394.32</v>
      </c>
      <c r="L103" s="43">
        <f>+F103*3.04%</f>
        <v>1064</v>
      </c>
      <c r="M103" s="43">
        <f>+F103*7.09%</f>
        <v>2481.5</v>
      </c>
      <c r="N103" s="89"/>
      <c r="O103" s="41">
        <f>SUM(I103:N103)</f>
        <v>7429.32</v>
      </c>
      <c r="P103" s="41">
        <f>+G103+H103+I103+L103+N103</f>
        <v>2068.5</v>
      </c>
      <c r="Q103" s="44">
        <f>+J103+K103+M103</f>
        <v>5360.82</v>
      </c>
      <c r="R103" s="41">
        <f>+F103-P103</f>
        <v>32931.5</v>
      </c>
      <c r="S103" s="27">
        <v>111</v>
      </c>
    </row>
    <row r="104" spans="1:19" s="25" customFormat="1" ht="15.75" customHeight="1">
      <c r="A104" s="32"/>
      <c r="B104" s="100"/>
      <c r="C104" s="100"/>
      <c r="D104" s="84"/>
      <c r="E104" s="83"/>
      <c r="F104" s="105"/>
      <c r="G104" s="90"/>
      <c r="H104" s="41"/>
      <c r="I104" s="41"/>
      <c r="J104" s="41"/>
      <c r="K104" s="42"/>
      <c r="L104" s="43"/>
      <c r="M104" s="43"/>
      <c r="N104" s="89"/>
      <c r="O104" s="41"/>
      <c r="P104" s="41"/>
      <c r="Q104" s="44"/>
      <c r="R104" s="41"/>
      <c r="S104" s="27"/>
    </row>
    <row r="105" spans="1:19" s="25" customFormat="1" ht="16.5" customHeight="1">
      <c r="A105" s="31">
        <v>46</v>
      </c>
      <c r="B105" s="100" t="s">
        <v>117</v>
      </c>
      <c r="C105" s="100" t="s">
        <v>221</v>
      </c>
      <c r="D105" s="84" t="s">
        <v>94</v>
      </c>
      <c r="E105" s="83" t="s">
        <v>37</v>
      </c>
      <c r="F105" s="105">
        <v>10500</v>
      </c>
      <c r="G105" s="9"/>
      <c r="H105" s="41"/>
      <c r="I105" s="41">
        <f>+F105*2.87%</f>
        <v>301.35</v>
      </c>
      <c r="J105" s="41">
        <f>+F105*7.1%</f>
        <v>745.4999999999999</v>
      </c>
      <c r="K105" s="42">
        <v>394.32</v>
      </c>
      <c r="L105" s="43">
        <f>+F105*3.04%</f>
        <v>319.2</v>
      </c>
      <c r="M105" s="43">
        <f>+F105*7.09%</f>
        <v>744.45</v>
      </c>
      <c r="N105" s="89"/>
      <c r="O105" s="41">
        <f>SUM(I105:N105)</f>
        <v>2504.8199999999997</v>
      </c>
      <c r="P105" s="41">
        <f>+G105+H105+I105+L105+N105</f>
        <v>620.55</v>
      </c>
      <c r="Q105" s="44">
        <f>+J105+K105+M105</f>
        <v>1884.27</v>
      </c>
      <c r="R105" s="41">
        <f>+F105-P105</f>
        <v>9879.45</v>
      </c>
      <c r="S105" s="27">
        <v>111</v>
      </c>
    </row>
    <row r="106" spans="1:19" s="25" customFormat="1" ht="15.75" customHeight="1">
      <c r="A106" s="32"/>
      <c r="B106" s="100"/>
      <c r="C106" s="100"/>
      <c r="D106" s="84"/>
      <c r="E106" s="83"/>
      <c r="F106" s="105"/>
      <c r="G106" s="90"/>
      <c r="H106" s="41"/>
      <c r="I106" s="41"/>
      <c r="J106" s="41"/>
      <c r="K106" s="42"/>
      <c r="L106" s="43"/>
      <c r="M106" s="43"/>
      <c r="N106" s="89"/>
      <c r="O106" s="41"/>
      <c r="P106" s="41"/>
      <c r="Q106" s="44"/>
      <c r="R106" s="41"/>
      <c r="S106" s="27"/>
    </row>
    <row r="107" spans="1:19" s="25" customFormat="1" ht="16.5" customHeight="1">
      <c r="A107" s="31">
        <v>47</v>
      </c>
      <c r="B107" s="100" t="s">
        <v>118</v>
      </c>
      <c r="C107" s="100" t="s">
        <v>221</v>
      </c>
      <c r="D107" s="84" t="s">
        <v>94</v>
      </c>
      <c r="E107" s="83" t="s">
        <v>37</v>
      </c>
      <c r="F107" s="105">
        <v>7950</v>
      </c>
      <c r="G107" s="9"/>
      <c r="H107" s="41"/>
      <c r="I107" s="41">
        <f>+F107*2.87%</f>
        <v>228.165</v>
      </c>
      <c r="J107" s="41">
        <f>+F107*7.1%</f>
        <v>564.4499999999999</v>
      </c>
      <c r="K107" s="42">
        <v>394.32</v>
      </c>
      <c r="L107" s="43">
        <f>+F107*3.04%</f>
        <v>241.68</v>
      </c>
      <c r="M107" s="43">
        <f>+F107*7.09%</f>
        <v>563.6550000000001</v>
      </c>
      <c r="N107" s="89"/>
      <c r="O107" s="41">
        <f>SUM(I107:N107)</f>
        <v>1992.27</v>
      </c>
      <c r="P107" s="41">
        <f>+G107+H107+I107+L107+N107</f>
        <v>469.845</v>
      </c>
      <c r="Q107" s="44">
        <f>+J107+K107+M107</f>
        <v>1522.4250000000002</v>
      </c>
      <c r="R107" s="41">
        <f>+F107-P107</f>
        <v>7480.155</v>
      </c>
      <c r="S107" s="27">
        <v>111</v>
      </c>
    </row>
    <row r="108" spans="1:19" s="25" customFormat="1" ht="15.75" customHeight="1">
      <c r="A108" s="32"/>
      <c r="B108" s="100"/>
      <c r="C108" s="100"/>
      <c r="D108" s="84"/>
      <c r="E108" s="83"/>
      <c r="F108" s="105"/>
      <c r="G108" s="90"/>
      <c r="H108" s="41"/>
      <c r="I108" s="41"/>
      <c r="J108" s="41"/>
      <c r="K108" s="42"/>
      <c r="L108" s="43"/>
      <c r="M108" s="43"/>
      <c r="N108" s="89"/>
      <c r="O108" s="41"/>
      <c r="P108" s="41"/>
      <c r="Q108" s="44"/>
      <c r="R108" s="41"/>
      <c r="S108" s="27"/>
    </row>
    <row r="109" spans="1:19" s="25" customFormat="1" ht="34.5" customHeight="1">
      <c r="A109" s="31">
        <v>48</v>
      </c>
      <c r="B109" s="100" t="s">
        <v>119</v>
      </c>
      <c r="C109" s="100" t="s">
        <v>58</v>
      </c>
      <c r="D109" s="84" t="s">
        <v>90</v>
      </c>
      <c r="E109" s="83" t="s">
        <v>37</v>
      </c>
      <c r="F109" s="105">
        <v>21450</v>
      </c>
      <c r="G109" s="9"/>
      <c r="H109" s="41"/>
      <c r="I109" s="41">
        <f>+F109*2.87%</f>
        <v>615.615</v>
      </c>
      <c r="J109" s="41">
        <f>+F109*7.1%</f>
        <v>1522.9499999999998</v>
      </c>
      <c r="K109" s="42">
        <v>394.32</v>
      </c>
      <c r="L109" s="43">
        <f>+F109*3.04%</f>
        <v>652.08</v>
      </c>
      <c r="M109" s="43">
        <f>+F109*7.09%</f>
        <v>1520.805</v>
      </c>
      <c r="N109" s="89"/>
      <c r="O109" s="41">
        <f>SUM(I109:N109)</f>
        <v>4705.7699999999995</v>
      </c>
      <c r="P109" s="41">
        <f>+G109+H109+I109+L109+N109</f>
        <v>1267.6950000000002</v>
      </c>
      <c r="Q109" s="44">
        <f>+J109+K109+M109</f>
        <v>3438.075</v>
      </c>
      <c r="R109" s="41">
        <f>+F109-P109</f>
        <v>20182.305</v>
      </c>
      <c r="S109" s="27">
        <v>111</v>
      </c>
    </row>
    <row r="110" spans="1:19" s="25" customFormat="1" ht="15.75" customHeight="1">
      <c r="A110" s="32"/>
      <c r="B110" s="100"/>
      <c r="C110" s="100"/>
      <c r="D110" s="84"/>
      <c r="E110" s="83"/>
      <c r="F110" s="105"/>
      <c r="G110" s="90"/>
      <c r="H110" s="41"/>
      <c r="I110" s="41"/>
      <c r="J110" s="41"/>
      <c r="K110" s="42"/>
      <c r="L110" s="43"/>
      <c r="M110" s="43"/>
      <c r="N110" s="89"/>
      <c r="O110" s="41"/>
      <c r="P110" s="41"/>
      <c r="Q110" s="44"/>
      <c r="R110" s="41"/>
      <c r="S110" s="27"/>
    </row>
    <row r="111" spans="1:19" s="25" customFormat="1" ht="16.5" customHeight="1">
      <c r="A111" s="31">
        <v>49</v>
      </c>
      <c r="B111" s="100" t="s">
        <v>120</v>
      </c>
      <c r="C111" s="100" t="s">
        <v>221</v>
      </c>
      <c r="D111" s="84" t="s">
        <v>94</v>
      </c>
      <c r="E111" s="83" t="s">
        <v>37</v>
      </c>
      <c r="F111" s="105">
        <v>10000</v>
      </c>
      <c r="G111" s="9"/>
      <c r="H111" s="41"/>
      <c r="I111" s="41">
        <f>+F111*2.87%</f>
        <v>287</v>
      </c>
      <c r="J111" s="41">
        <f>+F111*7.1%</f>
        <v>709.9999999999999</v>
      </c>
      <c r="K111" s="42">
        <v>394.32</v>
      </c>
      <c r="L111" s="43">
        <f>+F111*3.04%</f>
        <v>304</v>
      </c>
      <c r="M111" s="43">
        <f>+F111*7.09%</f>
        <v>709</v>
      </c>
      <c r="N111" s="89"/>
      <c r="O111" s="41">
        <f>SUM(I111:N111)</f>
        <v>2404.3199999999997</v>
      </c>
      <c r="P111" s="41">
        <f>+G111+H111+I111+L111+N111</f>
        <v>591</v>
      </c>
      <c r="Q111" s="44">
        <f>+J111+K111+M111</f>
        <v>1813.32</v>
      </c>
      <c r="R111" s="41">
        <f>+F111-P111</f>
        <v>9409</v>
      </c>
      <c r="S111" s="27">
        <v>111</v>
      </c>
    </row>
    <row r="112" spans="1:19" s="25" customFormat="1" ht="15.75" customHeight="1">
      <c r="A112" s="32"/>
      <c r="B112" s="100"/>
      <c r="C112" s="100"/>
      <c r="D112" s="84"/>
      <c r="E112" s="83"/>
      <c r="F112" s="105"/>
      <c r="G112" s="90"/>
      <c r="H112" s="41"/>
      <c r="I112" s="41"/>
      <c r="J112" s="41"/>
      <c r="K112" s="42"/>
      <c r="L112" s="43"/>
      <c r="M112" s="43"/>
      <c r="N112" s="89"/>
      <c r="O112" s="41"/>
      <c r="P112" s="41"/>
      <c r="Q112" s="44"/>
      <c r="R112" s="41"/>
      <c r="S112" s="27"/>
    </row>
    <row r="113" spans="1:19" s="25" customFormat="1" ht="16.5" customHeight="1">
      <c r="A113" s="31">
        <v>50</v>
      </c>
      <c r="B113" s="100" t="s">
        <v>121</v>
      </c>
      <c r="C113" s="100" t="s">
        <v>221</v>
      </c>
      <c r="D113" s="84" t="s">
        <v>94</v>
      </c>
      <c r="E113" s="83" t="s">
        <v>37</v>
      </c>
      <c r="F113" s="105">
        <v>13800</v>
      </c>
      <c r="G113" s="9"/>
      <c r="H113" s="41"/>
      <c r="I113" s="41">
        <f>+F113*2.87%</f>
        <v>396.06</v>
      </c>
      <c r="J113" s="41">
        <f>+F113*7.1%</f>
        <v>979.8</v>
      </c>
      <c r="K113" s="42">
        <v>394.32</v>
      </c>
      <c r="L113" s="43">
        <f>+F113*3.04%</f>
        <v>419.52</v>
      </c>
      <c r="M113" s="43">
        <f>+F113*7.09%</f>
        <v>978.4200000000001</v>
      </c>
      <c r="N113" s="89"/>
      <c r="O113" s="41">
        <f>SUM(I113:N113)</f>
        <v>3168.12</v>
      </c>
      <c r="P113" s="41">
        <f>+G113+H113+I113+L113+N113</f>
        <v>815.5799999999999</v>
      </c>
      <c r="Q113" s="44">
        <f>+J113+K113+M113</f>
        <v>2352.54</v>
      </c>
      <c r="R113" s="41">
        <f>+F113-P113</f>
        <v>12984.42</v>
      </c>
      <c r="S113" s="27">
        <v>111</v>
      </c>
    </row>
    <row r="114" spans="1:19" s="25" customFormat="1" ht="15.75" customHeight="1">
      <c r="A114" s="32"/>
      <c r="B114" s="100"/>
      <c r="C114" s="100"/>
      <c r="D114" s="84"/>
      <c r="E114" s="83"/>
      <c r="F114" s="105"/>
      <c r="G114" s="90"/>
      <c r="H114" s="41"/>
      <c r="I114" s="41"/>
      <c r="J114" s="41"/>
      <c r="K114" s="42"/>
      <c r="L114" s="43"/>
      <c r="M114" s="43"/>
      <c r="N114" s="89"/>
      <c r="O114" s="41"/>
      <c r="P114" s="41"/>
      <c r="Q114" s="44"/>
      <c r="R114" s="41"/>
      <c r="S114" s="27"/>
    </row>
    <row r="115" spans="1:19" s="25" customFormat="1" ht="16.5" customHeight="1">
      <c r="A115" s="31">
        <v>51</v>
      </c>
      <c r="B115" s="100" t="s">
        <v>122</v>
      </c>
      <c r="C115" s="100" t="s">
        <v>221</v>
      </c>
      <c r="D115" s="84" t="s">
        <v>94</v>
      </c>
      <c r="E115" s="83" t="s">
        <v>37</v>
      </c>
      <c r="F115" s="105">
        <v>7950</v>
      </c>
      <c r="G115" s="9"/>
      <c r="H115" s="41"/>
      <c r="I115" s="41">
        <f>+F115*2.87%</f>
        <v>228.165</v>
      </c>
      <c r="J115" s="41">
        <f>+F115*7.1%</f>
        <v>564.4499999999999</v>
      </c>
      <c r="K115" s="42">
        <v>394.32</v>
      </c>
      <c r="L115" s="43">
        <f>+F115*3.04%</f>
        <v>241.68</v>
      </c>
      <c r="M115" s="43">
        <f>+F115*7.09%</f>
        <v>563.6550000000001</v>
      </c>
      <c r="N115" s="89"/>
      <c r="O115" s="41">
        <f>SUM(I115:N115)</f>
        <v>1992.27</v>
      </c>
      <c r="P115" s="41">
        <f>+G115+H115+I115+L115+N115</f>
        <v>469.845</v>
      </c>
      <c r="Q115" s="44">
        <f>+J115+K115+M115</f>
        <v>1522.4250000000002</v>
      </c>
      <c r="R115" s="41">
        <f>+F115-P115</f>
        <v>7480.155</v>
      </c>
      <c r="S115" s="27">
        <v>111</v>
      </c>
    </row>
    <row r="116" spans="1:19" s="25" customFormat="1" ht="15.75" customHeight="1">
      <c r="A116" s="32"/>
      <c r="B116" s="100"/>
      <c r="C116" s="100"/>
      <c r="D116" s="84"/>
      <c r="E116" s="83"/>
      <c r="F116" s="105"/>
      <c r="G116" s="90"/>
      <c r="H116" s="41"/>
      <c r="I116" s="41"/>
      <c r="J116" s="41"/>
      <c r="K116" s="42"/>
      <c r="L116" s="43"/>
      <c r="M116" s="43"/>
      <c r="N116" s="89"/>
      <c r="O116" s="41"/>
      <c r="P116" s="41"/>
      <c r="Q116" s="44"/>
      <c r="R116" s="41"/>
      <c r="S116" s="27"/>
    </row>
    <row r="117" spans="1:19" s="25" customFormat="1" ht="16.5" customHeight="1">
      <c r="A117" s="31">
        <v>52</v>
      </c>
      <c r="B117" s="100" t="s">
        <v>123</v>
      </c>
      <c r="C117" s="100" t="s">
        <v>71</v>
      </c>
      <c r="D117" s="84" t="s">
        <v>124</v>
      </c>
      <c r="E117" s="83" t="s">
        <v>37</v>
      </c>
      <c r="F117" s="105">
        <v>24000</v>
      </c>
      <c r="G117" s="9"/>
      <c r="H117" s="41"/>
      <c r="I117" s="41">
        <f>+F117*2.87%</f>
        <v>688.8</v>
      </c>
      <c r="J117" s="41">
        <f>+F117*7.1%</f>
        <v>1703.9999999999998</v>
      </c>
      <c r="K117" s="42">
        <v>394.32</v>
      </c>
      <c r="L117" s="43">
        <f>+F117*3.04%</f>
        <v>729.6</v>
      </c>
      <c r="M117" s="43">
        <f>+F117*7.09%</f>
        <v>1701.6000000000001</v>
      </c>
      <c r="N117" s="89"/>
      <c r="O117" s="41">
        <f>SUM(I117:N117)</f>
        <v>5218.32</v>
      </c>
      <c r="P117" s="41">
        <f>+G117+H117+I117+L117+N117</f>
        <v>1418.4</v>
      </c>
      <c r="Q117" s="44">
        <f>+J117+K117+M117</f>
        <v>3799.92</v>
      </c>
      <c r="R117" s="41">
        <f>+F117-P117</f>
        <v>22581.6</v>
      </c>
      <c r="S117" s="27">
        <v>111</v>
      </c>
    </row>
    <row r="118" spans="1:19" s="25" customFormat="1" ht="15.75" customHeight="1">
      <c r="A118" s="32"/>
      <c r="B118" s="100"/>
      <c r="C118" s="100"/>
      <c r="D118" s="84"/>
      <c r="E118" s="83"/>
      <c r="F118" s="105"/>
      <c r="G118" s="90"/>
      <c r="H118" s="41"/>
      <c r="I118" s="41"/>
      <c r="J118" s="41"/>
      <c r="K118" s="42"/>
      <c r="L118" s="43"/>
      <c r="M118" s="43"/>
      <c r="N118" s="89"/>
      <c r="O118" s="41"/>
      <c r="P118" s="41"/>
      <c r="Q118" s="44"/>
      <c r="R118" s="41"/>
      <c r="S118" s="27"/>
    </row>
    <row r="119" spans="1:19" s="25" customFormat="1" ht="16.5" customHeight="1">
      <c r="A119" s="31">
        <v>53</v>
      </c>
      <c r="B119" s="100" t="s">
        <v>125</v>
      </c>
      <c r="C119" s="100" t="s">
        <v>126</v>
      </c>
      <c r="D119" s="84" t="s">
        <v>127</v>
      </c>
      <c r="E119" s="83" t="s">
        <v>37</v>
      </c>
      <c r="F119" s="105">
        <v>33544.5</v>
      </c>
      <c r="G119" s="9"/>
      <c r="H119" s="41"/>
      <c r="I119" s="41">
        <f>+F119*2.87%</f>
        <v>962.7271499999999</v>
      </c>
      <c r="J119" s="41">
        <f>+F119*7.1%</f>
        <v>2381.6594999999998</v>
      </c>
      <c r="K119" s="42">
        <v>394.32</v>
      </c>
      <c r="L119" s="43">
        <f>+F119*3.04%</f>
        <v>1019.7528</v>
      </c>
      <c r="M119" s="43">
        <f>+F119*7.09%</f>
        <v>2378.30505</v>
      </c>
      <c r="N119" s="89"/>
      <c r="O119" s="41">
        <f>SUM(I119:N119)</f>
        <v>7136.764499999999</v>
      </c>
      <c r="P119" s="41">
        <f>+G119+H119+I119+L119+N119</f>
        <v>1982.47995</v>
      </c>
      <c r="Q119" s="44">
        <f>+J119+K119+M119</f>
        <v>5154.28455</v>
      </c>
      <c r="R119" s="41">
        <f>+F119-P119</f>
        <v>31562.02005</v>
      </c>
      <c r="S119" s="27">
        <v>111</v>
      </c>
    </row>
    <row r="120" spans="1:19" s="25" customFormat="1" ht="15.75" customHeight="1">
      <c r="A120" s="32"/>
      <c r="B120" s="100"/>
      <c r="C120" s="100"/>
      <c r="D120" s="84"/>
      <c r="E120" s="83"/>
      <c r="F120" s="105"/>
      <c r="G120" s="90"/>
      <c r="H120" s="41"/>
      <c r="I120" s="41"/>
      <c r="J120" s="41"/>
      <c r="K120" s="42"/>
      <c r="L120" s="43"/>
      <c r="M120" s="43"/>
      <c r="N120" s="89"/>
      <c r="O120" s="41"/>
      <c r="P120" s="41"/>
      <c r="Q120" s="44"/>
      <c r="R120" s="41"/>
      <c r="S120" s="27"/>
    </row>
    <row r="121" spans="1:19" s="25" customFormat="1" ht="16.5" customHeight="1">
      <c r="A121" s="31">
        <v>54</v>
      </c>
      <c r="B121" s="100" t="s">
        <v>128</v>
      </c>
      <c r="C121" s="100" t="s">
        <v>126</v>
      </c>
      <c r="D121" s="84" t="s">
        <v>129</v>
      </c>
      <c r="E121" s="83" t="s">
        <v>37</v>
      </c>
      <c r="F121" s="105">
        <v>47500</v>
      </c>
      <c r="G121" s="9"/>
      <c r="H121" s="41"/>
      <c r="I121" s="41">
        <f>+F121*2.87%</f>
        <v>1363.25</v>
      </c>
      <c r="J121" s="41">
        <f>+F121*7.1%</f>
        <v>3372.4999999999995</v>
      </c>
      <c r="K121" s="42">
        <v>394.32</v>
      </c>
      <c r="L121" s="43">
        <f>+F121*3.04%</f>
        <v>1444</v>
      </c>
      <c r="M121" s="43">
        <f>+F121*7.09%</f>
        <v>3367.75</v>
      </c>
      <c r="N121" s="89"/>
      <c r="O121" s="41">
        <f>SUM(I121:N121)</f>
        <v>9941.82</v>
      </c>
      <c r="P121" s="41">
        <f>+G121+H121+I121+L121+N121</f>
        <v>2807.25</v>
      </c>
      <c r="Q121" s="44">
        <f>+J121+K121+M121</f>
        <v>7134.57</v>
      </c>
      <c r="R121" s="41">
        <f>+F121-P121</f>
        <v>44692.75</v>
      </c>
      <c r="S121" s="27">
        <v>111</v>
      </c>
    </row>
    <row r="122" spans="1:19" s="25" customFormat="1" ht="15.75" customHeight="1">
      <c r="A122" s="32"/>
      <c r="B122" s="100"/>
      <c r="C122" s="100"/>
      <c r="D122" s="84"/>
      <c r="E122" s="83"/>
      <c r="F122" s="105"/>
      <c r="G122" s="90"/>
      <c r="H122" s="41"/>
      <c r="I122" s="41"/>
      <c r="J122" s="41"/>
      <c r="K122" s="42"/>
      <c r="L122" s="43"/>
      <c r="M122" s="43"/>
      <c r="N122" s="89"/>
      <c r="O122" s="41"/>
      <c r="P122" s="41"/>
      <c r="Q122" s="44"/>
      <c r="R122" s="41"/>
      <c r="S122" s="27"/>
    </row>
    <row r="123" spans="1:19" s="25" customFormat="1" ht="36.75" customHeight="1">
      <c r="A123" s="31">
        <v>55</v>
      </c>
      <c r="B123" s="100" t="s">
        <v>130</v>
      </c>
      <c r="C123" s="100" t="s">
        <v>68</v>
      </c>
      <c r="D123" s="84" t="s">
        <v>230</v>
      </c>
      <c r="E123" s="83" t="s">
        <v>37</v>
      </c>
      <c r="F123" s="105">
        <v>41000</v>
      </c>
      <c r="G123" s="9"/>
      <c r="H123" s="41"/>
      <c r="I123" s="41">
        <f>+F123*2.87%</f>
        <v>1176.7</v>
      </c>
      <c r="J123" s="41">
        <f>+F123*7.1%</f>
        <v>2910.9999999999995</v>
      </c>
      <c r="K123" s="42">
        <v>394.32</v>
      </c>
      <c r="L123" s="43">
        <f>+F123*3.04%</f>
        <v>1246.4</v>
      </c>
      <c r="M123" s="43">
        <f>+F123*7.09%</f>
        <v>2906.9</v>
      </c>
      <c r="N123" s="89"/>
      <c r="O123" s="41">
        <f>SUM(I123:N123)</f>
        <v>8635.32</v>
      </c>
      <c r="P123" s="41">
        <f>+G123+H123+I123+L123+N123</f>
        <v>2423.1000000000004</v>
      </c>
      <c r="Q123" s="44">
        <f>+J123+K123+M123</f>
        <v>6212.219999999999</v>
      </c>
      <c r="R123" s="41">
        <f>+F123-P123</f>
        <v>38576.9</v>
      </c>
      <c r="S123" s="27">
        <v>111</v>
      </c>
    </row>
    <row r="124" spans="1:19" s="25" customFormat="1" ht="15.75" customHeight="1">
      <c r="A124" s="32"/>
      <c r="B124" s="100"/>
      <c r="C124" s="100"/>
      <c r="D124" s="84"/>
      <c r="E124" s="83"/>
      <c r="F124" s="105"/>
      <c r="G124" s="90"/>
      <c r="H124" s="41"/>
      <c r="I124" s="41"/>
      <c r="J124" s="41"/>
      <c r="K124" s="42"/>
      <c r="L124" s="43"/>
      <c r="M124" s="43"/>
      <c r="N124" s="89"/>
      <c r="O124" s="41"/>
      <c r="P124" s="41"/>
      <c r="Q124" s="44"/>
      <c r="R124" s="41"/>
      <c r="S124" s="27"/>
    </row>
    <row r="125" spans="1:19" s="25" customFormat="1" ht="15.75" customHeight="1">
      <c r="A125" s="31">
        <v>56</v>
      </c>
      <c r="B125" s="100" t="s">
        <v>131</v>
      </c>
      <c r="C125" s="100" t="s">
        <v>50</v>
      </c>
      <c r="D125" s="84" t="s">
        <v>132</v>
      </c>
      <c r="E125" s="83" t="s">
        <v>37</v>
      </c>
      <c r="F125" s="105">
        <v>26000</v>
      </c>
      <c r="G125" s="9"/>
      <c r="H125" s="41"/>
      <c r="I125" s="41">
        <f>+F125*2.87%</f>
        <v>746.2</v>
      </c>
      <c r="J125" s="41">
        <f>+F125*7.1%</f>
        <v>1845.9999999999998</v>
      </c>
      <c r="K125" s="42">
        <v>394.32</v>
      </c>
      <c r="L125" s="43">
        <f>+F125*3.04%</f>
        <v>790.4</v>
      </c>
      <c r="M125" s="43">
        <f>+F125*7.09%</f>
        <v>1843.4</v>
      </c>
      <c r="N125" s="89"/>
      <c r="O125" s="41">
        <f>SUM(I125:N125)</f>
        <v>5620.32</v>
      </c>
      <c r="P125" s="41">
        <f>+G125+H125+I125+L125+N125</f>
        <v>1536.6</v>
      </c>
      <c r="Q125" s="44">
        <f>+J125+K125+M125</f>
        <v>4083.72</v>
      </c>
      <c r="R125" s="41">
        <f>+F125-P125</f>
        <v>24463.4</v>
      </c>
      <c r="S125" s="27">
        <v>111</v>
      </c>
    </row>
    <row r="126" spans="1:19" s="25" customFormat="1" ht="15.75" customHeight="1">
      <c r="A126" s="32"/>
      <c r="B126" s="100"/>
      <c r="C126" s="100"/>
      <c r="D126" s="84"/>
      <c r="E126" s="83"/>
      <c r="F126" s="105"/>
      <c r="G126" s="90"/>
      <c r="H126" s="41"/>
      <c r="I126" s="41"/>
      <c r="J126" s="41"/>
      <c r="K126" s="42"/>
      <c r="L126" s="43"/>
      <c r="M126" s="43"/>
      <c r="N126" s="89"/>
      <c r="O126" s="41"/>
      <c r="P126" s="41"/>
      <c r="Q126" s="44"/>
      <c r="R126" s="41"/>
      <c r="S126" s="27"/>
    </row>
    <row r="127" spans="1:19" s="25" customFormat="1" ht="16.5" customHeight="1">
      <c r="A127" s="31">
        <v>57</v>
      </c>
      <c r="B127" s="100" t="s">
        <v>133</v>
      </c>
      <c r="C127" s="100" t="s">
        <v>58</v>
      </c>
      <c r="D127" s="84" t="s">
        <v>134</v>
      </c>
      <c r="E127" s="83" t="s">
        <v>37</v>
      </c>
      <c r="F127" s="105">
        <v>43000</v>
      </c>
      <c r="G127" s="9"/>
      <c r="H127" s="41"/>
      <c r="I127" s="41">
        <f>+F127*2.87%</f>
        <v>1234.1</v>
      </c>
      <c r="J127" s="41">
        <f>+F127*7.1%</f>
        <v>3052.9999999999995</v>
      </c>
      <c r="K127" s="42">
        <v>394.32</v>
      </c>
      <c r="L127" s="43">
        <f>+F127*3.04%</f>
        <v>1307.2</v>
      </c>
      <c r="M127" s="43">
        <f>+F127*7.09%</f>
        <v>3048.7000000000003</v>
      </c>
      <c r="N127" s="89"/>
      <c r="O127" s="41">
        <f>SUM(I127:N127)</f>
        <v>9037.32</v>
      </c>
      <c r="P127" s="41">
        <f>+G127+H127+I127+L127+N127</f>
        <v>2541.3</v>
      </c>
      <c r="Q127" s="44">
        <f>+J127+K127+M127</f>
        <v>6496.02</v>
      </c>
      <c r="R127" s="41">
        <f>+F127-P127</f>
        <v>40458.7</v>
      </c>
      <c r="S127" s="27">
        <v>111</v>
      </c>
    </row>
    <row r="128" spans="1:19" s="25" customFormat="1" ht="15.75" customHeight="1">
      <c r="A128" s="32"/>
      <c r="B128" s="100"/>
      <c r="C128" s="100"/>
      <c r="D128" s="84"/>
      <c r="E128" s="83"/>
      <c r="F128" s="105"/>
      <c r="G128" s="90"/>
      <c r="H128" s="41"/>
      <c r="I128" s="41"/>
      <c r="J128" s="41"/>
      <c r="K128" s="42"/>
      <c r="L128" s="43"/>
      <c r="M128" s="43"/>
      <c r="N128" s="89"/>
      <c r="O128" s="41"/>
      <c r="P128" s="41"/>
      <c r="Q128" s="44">
        <f>+J128+K128+M128</f>
        <v>0</v>
      </c>
      <c r="R128" s="41"/>
      <c r="S128" s="27"/>
    </row>
    <row r="129" spans="1:19" s="25" customFormat="1" ht="38.25" customHeight="1">
      <c r="A129" s="31">
        <v>58</v>
      </c>
      <c r="B129" s="100" t="s">
        <v>135</v>
      </c>
      <c r="C129" s="100" t="s">
        <v>98</v>
      </c>
      <c r="D129" s="84" t="s">
        <v>114</v>
      </c>
      <c r="E129" s="83" t="s">
        <v>37</v>
      </c>
      <c r="F129" s="105">
        <v>16000</v>
      </c>
      <c r="G129" s="9"/>
      <c r="H129" s="41"/>
      <c r="I129" s="41">
        <f>+F129*2.87%</f>
        <v>459.2</v>
      </c>
      <c r="J129" s="41">
        <f>+F129*7.1%</f>
        <v>1136</v>
      </c>
      <c r="K129" s="42">
        <v>394.32</v>
      </c>
      <c r="L129" s="43">
        <f>+F129*3.04%</f>
        <v>486.4</v>
      </c>
      <c r="M129" s="43">
        <f>+F129*7.09%</f>
        <v>1134.4</v>
      </c>
      <c r="N129" s="89"/>
      <c r="O129" s="41">
        <f>SUM(I129:N129)</f>
        <v>3610.32</v>
      </c>
      <c r="P129" s="41">
        <f>+G129+H129+I129+L129+N129</f>
        <v>945.5999999999999</v>
      </c>
      <c r="Q129" s="44">
        <f>+J129+K129+M129</f>
        <v>2664.7200000000003</v>
      </c>
      <c r="R129" s="41">
        <f>+F129-P129</f>
        <v>15054.4</v>
      </c>
      <c r="S129" s="27">
        <v>111</v>
      </c>
    </row>
    <row r="130" spans="1:19" s="25" customFormat="1" ht="15.75" customHeight="1">
      <c r="A130" s="32"/>
      <c r="B130" s="100"/>
      <c r="C130" s="100"/>
      <c r="D130" s="84"/>
      <c r="E130" s="83"/>
      <c r="F130" s="105"/>
      <c r="G130" s="90"/>
      <c r="H130" s="41"/>
      <c r="I130" s="41"/>
      <c r="J130" s="41"/>
      <c r="K130" s="42"/>
      <c r="L130" s="43"/>
      <c r="M130" s="43"/>
      <c r="N130" s="89"/>
      <c r="O130" s="41"/>
      <c r="P130" s="41"/>
      <c r="Q130" s="44"/>
      <c r="R130" s="41"/>
      <c r="S130" s="27"/>
    </row>
    <row r="131" spans="1:19" s="25" customFormat="1" ht="38.25" customHeight="1">
      <c r="A131" s="31">
        <v>59</v>
      </c>
      <c r="B131" s="100" t="s">
        <v>136</v>
      </c>
      <c r="C131" s="100" t="s">
        <v>137</v>
      </c>
      <c r="D131" s="84" t="s">
        <v>138</v>
      </c>
      <c r="E131" s="83" t="s">
        <v>37</v>
      </c>
      <c r="F131" s="105">
        <v>18450</v>
      </c>
      <c r="G131" s="9"/>
      <c r="H131" s="41"/>
      <c r="I131" s="41">
        <f>+F131*2.87%</f>
        <v>529.515</v>
      </c>
      <c r="J131" s="41">
        <f>+F131*7.1%</f>
        <v>1309.9499999999998</v>
      </c>
      <c r="K131" s="42">
        <v>394.32</v>
      </c>
      <c r="L131" s="43">
        <f>+F131*3.04%</f>
        <v>560.88</v>
      </c>
      <c r="M131" s="43">
        <f>+F131*7.09%</f>
        <v>1308.105</v>
      </c>
      <c r="N131" s="89"/>
      <c r="O131" s="41">
        <f>SUM(I131:N131)</f>
        <v>4102.77</v>
      </c>
      <c r="P131" s="41">
        <f>+G131+H131+I131+L131+N131</f>
        <v>1090.395</v>
      </c>
      <c r="Q131" s="44">
        <f>+J131+K131+M131</f>
        <v>3012.375</v>
      </c>
      <c r="R131" s="41">
        <f>+F131-P131</f>
        <v>17359.605</v>
      </c>
      <c r="S131" s="27">
        <v>111</v>
      </c>
    </row>
    <row r="132" spans="1:19" s="25" customFormat="1" ht="15.75" customHeight="1">
      <c r="A132" s="32"/>
      <c r="B132" s="100"/>
      <c r="C132" s="100"/>
      <c r="D132" s="84"/>
      <c r="E132" s="83"/>
      <c r="F132" s="105"/>
      <c r="G132" s="90"/>
      <c r="H132" s="41"/>
      <c r="I132" s="41"/>
      <c r="J132" s="41"/>
      <c r="K132" s="42"/>
      <c r="L132" s="43"/>
      <c r="M132" s="43"/>
      <c r="N132" s="89"/>
      <c r="O132" s="41"/>
      <c r="P132" s="41"/>
      <c r="Q132" s="44"/>
      <c r="R132" s="41"/>
      <c r="S132" s="27"/>
    </row>
    <row r="133" spans="1:19" s="25" customFormat="1" ht="38.25" customHeight="1">
      <c r="A133" s="31">
        <v>60</v>
      </c>
      <c r="B133" s="100" t="s">
        <v>139</v>
      </c>
      <c r="C133" s="100" t="s">
        <v>98</v>
      </c>
      <c r="D133" s="84" t="s">
        <v>140</v>
      </c>
      <c r="E133" s="83" t="s">
        <v>37</v>
      </c>
      <c r="F133" s="105">
        <v>30450</v>
      </c>
      <c r="G133" s="9"/>
      <c r="H133" s="41"/>
      <c r="I133" s="41">
        <f>+F133*2.87%</f>
        <v>873.915</v>
      </c>
      <c r="J133" s="41">
        <f>+F133*7.1%</f>
        <v>2161.95</v>
      </c>
      <c r="K133" s="42">
        <v>394.32</v>
      </c>
      <c r="L133" s="43">
        <f>+F133*3.04%</f>
        <v>925.68</v>
      </c>
      <c r="M133" s="43">
        <f>+F133*7.09%</f>
        <v>2158.905</v>
      </c>
      <c r="N133" s="89"/>
      <c r="O133" s="41">
        <f>SUM(I133:N133)</f>
        <v>6514.77</v>
      </c>
      <c r="P133" s="41">
        <f>+G133+H133+I133+L133+N133</f>
        <v>1799.5949999999998</v>
      </c>
      <c r="Q133" s="44">
        <f>+J133+K133+M133</f>
        <v>4715.175</v>
      </c>
      <c r="R133" s="41">
        <f>+F133-P133</f>
        <v>28650.405</v>
      </c>
      <c r="S133" s="27">
        <v>111</v>
      </c>
    </row>
    <row r="134" spans="1:19" s="25" customFormat="1" ht="15.75" customHeight="1">
      <c r="A134" s="32"/>
      <c r="B134" s="100"/>
      <c r="C134" s="100"/>
      <c r="D134" s="84"/>
      <c r="E134" s="83"/>
      <c r="F134" s="105"/>
      <c r="G134" s="90"/>
      <c r="H134" s="41"/>
      <c r="I134" s="41"/>
      <c r="J134" s="41"/>
      <c r="K134" s="42"/>
      <c r="L134" s="43"/>
      <c r="M134" s="43"/>
      <c r="N134" s="89"/>
      <c r="O134" s="41"/>
      <c r="P134" s="41"/>
      <c r="Q134" s="44"/>
      <c r="R134" s="41"/>
      <c r="S134" s="27"/>
    </row>
    <row r="135" spans="1:19" s="25" customFormat="1" ht="32.25" customHeight="1">
      <c r="A135" s="31">
        <v>61</v>
      </c>
      <c r="B135" s="100" t="s">
        <v>141</v>
      </c>
      <c r="C135" s="100" t="s">
        <v>62</v>
      </c>
      <c r="D135" s="84" t="s">
        <v>142</v>
      </c>
      <c r="E135" s="83" t="s">
        <v>37</v>
      </c>
      <c r="F135" s="105">
        <v>32500</v>
      </c>
      <c r="G135" s="9"/>
      <c r="H135" s="41"/>
      <c r="I135" s="41">
        <f>+F135*2.87%</f>
        <v>932.75</v>
      </c>
      <c r="J135" s="41">
        <f>+F135*7.1%</f>
        <v>2307.5</v>
      </c>
      <c r="K135" s="42">
        <v>394.32</v>
      </c>
      <c r="L135" s="43">
        <f>+F135*3.04%</f>
        <v>988</v>
      </c>
      <c r="M135" s="43">
        <f>+F135*7.09%</f>
        <v>2304.25</v>
      </c>
      <c r="N135" s="89"/>
      <c r="O135" s="41">
        <f>SUM(I135:N135)</f>
        <v>6926.82</v>
      </c>
      <c r="P135" s="41">
        <f>+G135+H135+I135+L135+N135</f>
        <v>1920.75</v>
      </c>
      <c r="Q135" s="44">
        <f>+J135+K135+M135</f>
        <v>5006.07</v>
      </c>
      <c r="R135" s="41">
        <f>+F135-P135</f>
        <v>30579.25</v>
      </c>
      <c r="S135" s="27">
        <v>111</v>
      </c>
    </row>
    <row r="136" spans="1:19" s="25" customFormat="1" ht="15.75" customHeight="1">
      <c r="A136" s="32"/>
      <c r="B136" s="100"/>
      <c r="C136" s="100"/>
      <c r="D136" s="84"/>
      <c r="E136" s="83"/>
      <c r="F136" s="105"/>
      <c r="G136" s="90"/>
      <c r="H136" s="41"/>
      <c r="I136" s="41"/>
      <c r="J136" s="41"/>
      <c r="K136" s="42"/>
      <c r="L136" s="43"/>
      <c r="M136" s="43"/>
      <c r="N136" s="89"/>
      <c r="O136" s="41"/>
      <c r="P136" s="41"/>
      <c r="Q136" s="44"/>
      <c r="R136" s="41"/>
      <c r="S136" s="27"/>
    </row>
    <row r="137" spans="1:19" s="25" customFormat="1" ht="34.5" customHeight="1">
      <c r="A137" s="31">
        <v>62</v>
      </c>
      <c r="B137" s="100" t="s">
        <v>143</v>
      </c>
      <c r="C137" s="100" t="s">
        <v>68</v>
      </c>
      <c r="D137" s="84" t="s">
        <v>69</v>
      </c>
      <c r="E137" s="83" t="s">
        <v>37</v>
      </c>
      <c r="F137" s="105">
        <v>31000</v>
      </c>
      <c r="G137" s="9"/>
      <c r="H137" s="41"/>
      <c r="I137" s="41">
        <f>+F137*2.87%</f>
        <v>889.7</v>
      </c>
      <c r="J137" s="41">
        <f>+F137*7.1%</f>
        <v>2201</v>
      </c>
      <c r="K137" s="42">
        <v>394.32</v>
      </c>
      <c r="L137" s="43">
        <f>+F137*3.04%</f>
        <v>942.4</v>
      </c>
      <c r="M137" s="43">
        <f>+F137*7.09%</f>
        <v>2197.9</v>
      </c>
      <c r="N137" s="89"/>
      <c r="O137" s="41">
        <f>SUM(I137:N137)</f>
        <v>6625.32</v>
      </c>
      <c r="P137" s="41">
        <f>+G137+H137+I137+L137+N137</f>
        <v>1832.1</v>
      </c>
      <c r="Q137" s="44">
        <f>+J137+K137+M137</f>
        <v>4793.22</v>
      </c>
      <c r="R137" s="41">
        <f>+F137-P137</f>
        <v>29167.9</v>
      </c>
      <c r="S137" s="27">
        <v>111</v>
      </c>
    </row>
    <row r="138" spans="1:19" s="25" customFormat="1" ht="15.75" customHeight="1">
      <c r="A138" s="32"/>
      <c r="B138" s="100"/>
      <c r="C138" s="100"/>
      <c r="D138" s="84"/>
      <c r="E138" s="83"/>
      <c r="F138" s="105"/>
      <c r="G138" s="90"/>
      <c r="H138" s="41"/>
      <c r="I138" s="41"/>
      <c r="J138" s="41"/>
      <c r="K138" s="42"/>
      <c r="L138" s="43"/>
      <c r="M138" s="43"/>
      <c r="N138" s="89"/>
      <c r="O138" s="41"/>
      <c r="P138" s="41"/>
      <c r="Q138" s="44"/>
      <c r="R138" s="41"/>
      <c r="S138" s="27"/>
    </row>
    <row r="139" spans="1:19" s="25" customFormat="1" ht="16.5" customHeight="1">
      <c r="A139" s="31">
        <v>63</v>
      </c>
      <c r="B139" s="100" t="s">
        <v>238</v>
      </c>
      <c r="C139" s="100" t="s">
        <v>137</v>
      </c>
      <c r="D139" s="84" t="s">
        <v>144</v>
      </c>
      <c r="E139" s="83" t="s">
        <v>37</v>
      </c>
      <c r="F139" s="105">
        <v>28000</v>
      </c>
      <c r="G139" s="9"/>
      <c r="H139" s="41"/>
      <c r="I139" s="41">
        <f>+F139*2.87%</f>
        <v>803.6</v>
      </c>
      <c r="J139" s="41">
        <f>+F139*7.1%</f>
        <v>1987.9999999999998</v>
      </c>
      <c r="K139" s="42">
        <v>394.32</v>
      </c>
      <c r="L139" s="43">
        <f>+F139*3.04%</f>
        <v>851.2</v>
      </c>
      <c r="M139" s="43">
        <f>+F139*7.09%</f>
        <v>1985.2</v>
      </c>
      <c r="N139" s="89"/>
      <c r="O139" s="41">
        <f>SUM(I139:N139)</f>
        <v>6022.32</v>
      </c>
      <c r="P139" s="41">
        <f>+G139+H139+I139+L139+N139</f>
        <v>1654.8000000000002</v>
      </c>
      <c r="Q139" s="44">
        <f>+J139+K139+M139</f>
        <v>4367.5199999999995</v>
      </c>
      <c r="R139" s="41">
        <f>+F139-P139</f>
        <v>26345.2</v>
      </c>
      <c r="S139" s="27">
        <v>111</v>
      </c>
    </row>
    <row r="140" spans="1:19" s="25" customFormat="1" ht="15.75" customHeight="1">
      <c r="A140" s="32"/>
      <c r="B140" s="100"/>
      <c r="C140" s="100"/>
      <c r="D140" s="84"/>
      <c r="E140" s="83"/>
      <c r="F140" s="105"/>
      <c r="G140" s="90"/>
      <c r="H140" s="41"/>
      <c r="I140" s="41"/>
      <c r="J140" s="41"/>
      <c r="K140" s="42"/>
      <c r="L140" s="43"/>
      <c r="M140" s="43"/>
      <c r="N140" s="89"/>
      <c r="O140" s="41"/>
      <c r="P140" s="41"/>
      <c r="Q140" s="44"/>
      <c r="R140" s="41"/>
      <c r="S140" s="27"/>
    </row>
    <row r="141" spans="1:19" s="25" customFormat="1" ht="16.5" customHeight="1">
      <c r="A141" s="31">
        <v>64</v>
      </c>
      <c r="B141" s="100" t="s">
        <v>145</v>
      </c>
      <c r="C141" s="100" t="s">
        <v>146</v>
      </c>
      <c r="D141" s="84" t="s">
        <v>72</v>
      </c>
      <c r="E141" s="83" t="s">
        <v>37</v>
      </c>
      <c r="F141" s="105">
        <v>9166.63</v>
      </c>
      <c r="G141" s="9"/>
      <c r="H141" s="41"/>
      <c r="I141" s="41">
        <f>+F141*2.87%</f>
        <v>263.08228099999997</v>
      </c>
      <c r="J141" s="41">
        <f>+F141*7.1%</f>
        <v>650.8307299999999</v>
      </c>
      <c r="K141" s="42">
        <v>394.32</v>
      </c>
      <c r="L141" s="43">
        <f>+F141*3.04%</f>
        <v>278.665552</v>
      </c>
      <c r="M141" s="43">
        <f>+F141*7.09%</f>
        <v>649.9140669999999</v>
      </c>
      <c r="N141" s="89"/>
      <c r="O141" s="41">
        <f>SUM(I141:N141)</f>
        <v>2236.8126299999994</v>
      </c>
      <c r="P141" s="41">
        <f>+G141+H141+I141+L141+N141</f>
        <v>541.7478329999999</v>
      </c>
      <c r="Q141" s="44">
        <f>+J141+K141+M141</f>
        <v>1695.0647969999998</v>
      </c>
      <c r="R141" s="41">
        <f>+F141-P141</f>
        <v>8624.882167</v>
      </c>
      <c r="S141" s="27">
        <v>111</v>
      </c>
    </row>
    <row r="142" spans="1:19" s="25" customFormat="1" ht="15.75" customHeight="1">
      <c r="A142" s="32"/>
      <c r="B142" s="100"/>
      <c r="C142" s="100"/>
      <c r="D142" s="84"/>
      <c r="E142" s="83"/>
      <c r="F142" s="105"/>
      <c r="G142" s="90"/>
      <c r="H142" s="41"/>
      <c r="I142" s="41"/>
      <c r="J142" s="41"/>
      <c r="K142" s="42"/>
      <c r="L142" s="43"/>
      <c r="M142" s="43"/>
      <c r="N142" s="89"/>
      <c r="O142" s="41"/>
      <c r="P142" s="41"/>
      <c r="Q142" s="44"/>
      <c r="R142" s="41"/>
      <c r="S142" s="27"/>
    </row>
    <row r="143" spans="1:19" s="25" customFormat="1" ht="16.5" customHeight="1">
      <c r="A143" s="31">
        <v>65</v>
      </c>
      <c r="B143" s="100" t="s">
        <v>147</v>
      </c>
      <c r="C143" s="100" t="s">
        <v>50</v>
      </c>
      <c r="D143" s="84" t="s">
        <v>148</v>
      </c>
      <c r="E143" s="83" t="s">
        <v>37</v>
      </c>
      <c r="F143" s="105">
        <v>17500</v>
      </c>
      <c r="G143" s="9"/>
      <c r="H143" s="41"/>
      <c r="I143" s="41">
        <f>+F143*2.87%</f>
        <v>502.25</v>
      </c>
      <c r="J143" s="41">
        <f>+F143*7.1%</f>
        <v>1242.5</v>
      </c>
      <c r="K143" s="42">
        <v>394.32</v>
      </c>
      <c r="L143" s="43">
        <f>+F143*3.04%</f>
        <v>532</v>
      </c>
      <c r="M143" s="43">
        <f>+F143*7.09%</f>
        <v>1240.75</v>
      </c>
      <c r="N143" s="89"/>
      <c r="O143" s="41">
        <f>SUM(I143:N143)</f>
        <v>3911.82</v>
      </c>
      <c r="P143" s="41">
        <f>+G143+H143+I143+L143+N143</f>
        <v>1034.25</v>
      </c>
      <c r="Q143" s="44">
        <f>+J143+K143+M143</f>
        <v>2877.5699999999997</v>
      </c>
      <c r="R143" s="41">
        <f>+F143-P143</f>
        <v>16465.75</v>
      </c>
      <c r="S143" s="27">
        <v>111</v>
      </c>
    </row>
    <row r="144" spans="1:19" s="25" customFormat="1" ht="15.75" customHeight="1">
      <c r="A144" s="32"/>
      <c r="B144" s="100"/>
      <c r="C144" s="100"/>
      <c r="D144" s="84"/>
      <c r="E144" s="83"/>
      <c r="F144" s="105"/>
      <c r="G144" s="90"/>
      <c r="H144" s="41"/>
      <c r="I144" s="41"/>
      <c r="J144" s="41"/>
      <c r="K144" s="42"/>
      <c r="L144" s="43"/>
      <c r="M144" s="43"/>
      <c r="N144" s="89"/>
      <c r="O144" s="41"/>
      <c r="P144" s="41"/>
      <c r="Q144" s="44"/>
      <c r="R144" s="41"/>
      <c r="S144" s="27"/>
    </row>
    <row r="145" spans="1:19" s="25" customFormat="1" ht="16.5" customHeight="1">
      <c r="A145" s="31">
        <v>66</v>
      </c>
      <c r="B145" s="100" t="s">
        <v>149</v>
      </c>
      <c r="C145" s="100" t="s">
        <v>58</v>
      </c>
      <c r="D145" s="84" t="s">
        <v>90</v>
      </c>
      <c r="E145" s="83" t="s">
        <v>37</v>
      </c>
      <c r="F145" s="105">
        <v>21450</v>
      </c>
      <c r="G145" s="9"/>
      <c r="H145" s="41"/>
      <c r="I145" s="41">
        <f>+F145*2.87%</f>
        <v>615.615</v>
      </c>
      <c r="J145" s="41">
        <f>+F145*7.1%</f>
        <v>1522.9499999999998</v>
      </c>
      <c r="K145" s="42">
        <v>394.32</v>
      </c>
      <c r="L145" s="43">
        <f>+F145*3.04%</f>
        <v>652.08</v>
      </c>
      <c r="M145" s="43">
        <f>+F145*7.09%</f>
        <v>1520.805</v>
      </c>
      <c r="N145" s="89"/>
      <c r="O145" s="41">
        <f>SUM(I145:N145)</f>
        <v>4705.7699999999995</v>
      </c>
      <c r="P145" s="41">
        <f>+G145+H145+I145+L145+N145</f>
        <v>1267.6950000000002</v>
      </c>
      <c r="Q145" s="44">
        <f>+J145+K145+M145</f>
        <v>3438.075</v>
      </c>
      <c r="R145" s="41">
        <f>+F145-P145</f>
        <v>20182.305</v>
      </c>
      <c r="S145" s="27">
        <v>111</v>
      </c>
    </row>
    <row r="146" spans="1:19" s="25" customFormat="1" ht="15.75" customHeight="1">
      <c r="A146" s="32"/>
      <c r="B146" s="100"/>
      <c r="C146" s="100"/>
      <c r="D146" s="84"/>
      <c r="E146" s="83"/>
      <c r="F146" s="105"/>
      <c r="G146" s="90"/>
      <c r="H146" s="41"/>
      <c r="I146" s="41"/>
      <c r="J146" s="41"/>
      <c r="K146" s="42"/>
      <c r="L146" s="43"/>
      <c r="M146" s="43"/>
      <c r="N146" s="89"/>
      <c r="O146" s="41"/>
      <c r="P146" s="41"/>
      <c r="Q146" s="44"/>
      <c r="R146" s="41"/>
      <c r="S146" s="27"/>
    </row>
    <row r="147" spans="1:19" s="25" customFormat="1" ht="33" customHeight="1">
      <c r="A147" s="31">
        <v>67</v>
      </c>
      <c r="B147" s="100" t="s">
        <v>150</v>
      </c>
      <c r="C147" s="100" t="s">
        <v>42</v>
      </c>
      <c r="D147" s="84" t="s">
        <v>151</v>
      </c>
      <c r="E147" s="83" t="s">
        <v>37</v>
      </c>
      <c r="F147" s="105">
        <v>30000</v>
      </c>
      <c r="G147" s="9"/>
      <c r="H147" s="41"/>
      <c r="I147" s="41">
        <f>+F147*2.87%</f>
        <v>861</v>
      </c>
      <c r="J147" s="41">
        <f>+F147*7.1%</f>
        <v>2130</v>
      </c>
      <c r="K147" s="42">
        <v>394.32</v>
      </c>
      <c r="L147" s="43">
        <f>+F147*3.04%</f>
        <v>912</v>
      </c>
      <c r="M147" s="43">
        <f>+F147*7.09%</f>
        <v>2127</v>
      </c>
      <c r="N147" s="89"/>
      <c r="O147" s="41">
        <f>SUM(I147:N147)</f>
        <v>6424.32</v>
      </c>
      <c r="P147" s="41">
        <f>+G147+H147+I147+L147+N147</f>
        <v>1773</v>
      </c>
      <c r="Q147" s="44">
        <f>+J147+K147+M147</f>
        <v>4651.32</v>
      </c>
      <c r="R147" s="41">
        <f>+F147-P147</f>
        <v>28227</v>
      </c>
      <c r="S147" s="27">
        <v>111</v>
      </c>
    </row>
    <row r="148" spans="1:19" s="25" customFormat="1" ht="15.75" customHeight="1">
      <c r="A148" s="32"/>
      <c r="B148" s="100"/>
      <c r="C148" s="100"/>
      <c r="D148" s="84"/>
      <c r="E148" s="83"/>
      <c r="F148" s="105"/>
      <c r="G148" s="90"/>
      <c r="H148" s="41"/>
      <c r="I148" s="41"/>
      <c r="J148" s="41"/>
      <c r="K148" s="42"/>
      <c r="L148" s="43"/>
      <c r="M148" s="43"/>
      <c r="N148" s="89"/>
      <c r="O148" s="41"/>
      <c r="P148" s="41"/>
      <c r="Q148" s="44"/>
      <c r="R148" s="41"/>
      <c r="S148" s="27"/>
    </row>
    <row r="149" spans="1:19" s="25" customFormat="1" ht="36.75" customHeight="1">
      <c r="A149" s="31">
        <v>68</v>
      </c>
      <c r="B149" s="100" t="s">
        <v>152</v>
      </c>
      <c r="C149" s="100" t="s">
        <v>98</v>
      </c>
      <c r="D149" s="84" t="s">
        <v>153</v>
      </c>
      <c r="E149" s="83" t="s">
        <v>37</v>
      </c>
      <c r="F149" s="105">
        <v>32000</v>
      </c>
      <c r="G149" s="9"/>
      <c r="H149" s="41"/>
      <c r="I149" s="41">
        <f>+F149*2.87%</f>
        <v>918.4</v>
      </c>
      <c r="J149" s="41">
        <f>+F149*7.1%</f>
        <v>2272</v>
      </c>
      <c r="K149" s="42">
        <v>394.32</v>
      </c>
      <c r="L149" s="43">
        <f>+F149*3.04%</f>
        <v>972.8</v>
      </c>
      <c r="M149" s="43">
        <f>+F149*7.09%</f>
        <v>2268.8</v>
      </c>
      <c r="N149" s="89"/>
      <c r="O149" s="41">
        <f>SUM(I149:N149)</f>
        <v>6826.320000000001</v>
      </c>
      <c r="P149" s="41">
        <f>+G149+H149+I149+L149+N149</f>
        <v>1891.1999999999998</v>
      </c>
      <c r="Q149" s="44">
        <f>+J149+K149+M149</f>
        <v>4935.120000000001</v>
      </c>
      <c r="R149" s="41">
        <f>+F149-P149</f>
        <v>30108.8</v>
      </c>
      <c r="S149" s="27">
        <v>111</v>
      </c>
    </row>
    <row r="150" spans="1:19" s="25" customFormat="1" ht="15.75" customHeight="1">
      <c r="A150" s="32"/>
      <c r="B150" s="100"/>
      <c r="C150" s="100"/>
      <c r="D150" s="84"/>
      <c r="E150" s="83"/>
      <c r="F150" s="105"/>
      <c r="G150" s="90"/>
      <c r="H150" s="41"/>
      <c r="I150" s="41"/>
      <c r="J150" s="41"/>
      <c r="K150" s="42"/>
      <c r="L150" s="43"/>
      <c r="M150" s="43"/>
      <c r="N150" s="89"/>
      <c r="O150" s="41"/>
      <c r="P150" s="41"/>
      <c r="Q150" s="44"/>
      <c r="R150" s="41"/>
      <c r="S150" s="27"/>
    </row>
    <row r="151" spans="1:19" s="25" customFormat="1" ht="33.75" customHeight="1">
      <c r="A151" s="31">
        <v>69</v>
      </c>
      <c r="B151" s="100" t="s">
        <v>154</v>
      </c>
      <c r="C151" s="100" t="s">
        <v>78</v>
      </c>
      <c r="D151" s="84" t="s">
        <v>155</v>
      </c>
      <c r="E151" s="83" t="s">
        <v>37</v>
      </c>
      <c r="F151" s="105">
        <v>30000</v>
      </c>
      <c r="G151" s="9"/>
      <c r="H151" s="41"/>
      <c r="I151" s="41">
        <f>+F151*2.87%</f>
        <v>861</v>
      </c>
      <c r="J151" s="41">
        <f>+F151*7.1%</f>
        <v>2130</v>
      </c>
      <c r="K151" s="42">
        <v>394.32</v>
      </c>
      <c r="L151" s="43">
        <f>+F151*3.04%</f>
        <v>912</v>
      </c>
      <c r="M151" s="43">
        <f>+F151*7.09%</f>
        <v>2127</v>
      </c>
      <c r="N151" s="89"/>
      <c r="O151" s="41">
        <f>SUM(I151:N151)</f>
        <v>6424.32</v>
      </c>
      <c r="P151" s="41">
        <f>+G151+H151+I151+L151+N151</f>
        <v>1773</v>
      </c>
      <c r="Q151" s="44">
        <f>+J151+K151+M151</f>
        <v>4651.32</v>
      </c>
      <c r="R151" s="41">
        <f>+F151-P151</f>
        <v>28227</v>
      </c>
      <c r="S151" s="27">
        <v>111</v>
      </c>
    </row>
    <row r="152" spans="1:19" s="25" customFormat="1" ht="15.75" customHeight="1">
      <c r="A152" s="32"/>
      <c r="B152" s="100"/>
      <c r="C152" s="100"/>
      <c r="D152" s="84"/>
      <c r="E152" s="83"/>
      <c r="F152" s="105"/>
      <c r="G152" s="90"/>
      <c r="H152" s="41"/>
      <c r="I152" s="41"/>
      <c r="J152" s="41"/>
      <c r="K152" s="42"/>
      <c r="L152" s="43"/>
      <c r="M152" s="43"/>
      <c r="N152" s="89"/>
      <c r="O152" s="41"/>
      <c r="P152" s="41"/>
      <c r="Q152" s="44"/>
      <c r="R152" s="41"/>
      <c r="S152" s="27"/>
    </row>
    <row r="153" spans="1:19" s="25" customFormat="1" ht="44.25" customHeight="1">
      <c r="A153" s="31">
        <v>70</v>
      </c>
      <c r="B153" s="100" t="s">
        <v>156</v>
      </c>
      <c r="C153" s="100" t="s">
        <v>78</v>
      </c>
      <c r="D153" s="84" t="s">
        <v>157</v>
      </c>
      <c r="E153" s="83" t="s">
        <v>37</v>
      </c>
      <c r="F153" s="105">
        <v>30000</v>
      </c>
      <c r="G153" s="9"/>
      <c r="H153" s="41"/>
      <c r="I153" s="41">
        <f>+F153*2.87%</f>
        <v>861</v>
      </c>
      <c r="J153" s="41">
        <f>+F153*7.1%</f>
        <v>2130</v>
      </c>
      <c r="K153" s="42">
        <v>394.32</v>
      </c>
      <c r="L153" s="43">
        <f>+F153*3.04%</f>
        <v>912</v>
      </c>
      <c r="M153" s="43">
        <f>+F153*7.09%</f>
        <v>2127</v>
      </c>
      <c r="N153" s="89"/>
      <c r="O153" s="41">
        <f>SUM(I153:N153)</f>
        <v>6424.32</v>
      </c>
      <c r="P153" s="41">
        <f>+G153+H153+I153+L153+N153</f>
        <v>1773</v>
      </c>
      <c r="Q153" s="44">
        <f>+J153+K153+M153</f>
        <v>4651.32</v>
      </c>
      <c r="R153" s="41">
        <f>+F153-P153</f>
        <v>28227</v>
      </c>
      <c r="S153" s="27">
        <v>111</v>
      </c>
    </row>
    <row r="154" spans="1:19" s="25" customFormat="1" ht="15.75" customHeight="1">
      <c r="A154" s="32"/>
      <c r="B154" s="100"/>
      <c r="C154" s="100"/>
      <c r="D154" s="84"/>
      <c r="E154" s="83"/>
      <c r="F154" s="105"/>
      <c r="G154" s="90"/>
      <c r="H154" s="41"/>
      <c r="I154" s="41"/>
      <c r="J154" s="41"/>
      <c r="K154" s="42"/>
      <c r="L154" s="43"/>
      <c r="M154" s="43"/>
      <c r="N154" s="89"/>
      <c r="O154" s="41"/>
      <c r="P154" s="41"/>
      <c r="Q154" s="44"/>
      <c r="R154" s="41"/>
      <c r="S154" s="27"/>
    </row>
    <row r="155" spans="1:19" s="25" customFormat="1" ht="16.5" customHeight="1">
      <c r="A155" s="31">
        <v>71</v>
      </c>
      <c r="B155" s="100" t="s">
        <v>158</v>
      </c>
      <c r="C155" s="100" t="s">
        <v>137</v>
      </c>
      <c r="D155" s="84" t="s">
        <v>159</v>
      </c>
      <c r="E155" s="83" t="s">
        <v>37</v>
      </c>
      <c r="F155" s="105">
        <v>55000</v>
      </c>
      <c r="G155" s="9"/>
      <c r="H155" s="41"/>
      <c r="I155" s="41">
        <f>+F155*2.87%</f>
        <v>1578.5</v>
      </c>
      <c r="J155" s="41">
        <f>+F155*7.1%</f>
        <v>3904.9999999999995</v>
      </c>
      <c r="K155" s="42">
        <v>394.32</v>
      </c>
      <c r="L155" s="43">
        <f>+F155*3.04%</f>
        <v>1672</v>
      </c>
      <c r="M155" s="43">
        <f>+F155*7.09%</f>
        <v>3899.5000000000005</v>
      </c>
      <c r="N155" s="89"/>
      <c r="O155" s="41">
        <f>SUM(I155:N155)</f>
        <v>11449.32</v>
      </c>
      <c r="P155" s="41">
        <f>+G155+H155+I155+L155+N155</f>
        <v>3250.5</v>
      </c>
      <c r="Q155" s="44">
        <f>+J155+K155+M155</f>
        <v>8198.82</v>
      </c>
      <c r="R155" s="41">
        <f>+F155-P155</f>
        <v>51749.5</v>
      </c>
      <c r="S155" s="27">
        <v>111</v>
      </c>
    </row>
    <row r="156" spans="1:19" s="25" customFormat="1" ht="15.75" customHeight="1">
      <c r="A156" s="32"/>
      <c r="B156" s="100"/>
      <c r="C156" s="100"/>
      <c r="D156" s="84"/>
      <c r="E156" s="83"/>
      <c r="F156" s="105"/>
      <c r="G156" s="90"/>
      <c r="H156" s="41"/>
      <c r="I156" s="41"/>
      <c r="J156" s="41"/>
      <c r="K156" s="42"/>
      <c r="L156" s="43"/>
      <c r="M156" s="43"/>
      <c r="N156" s="89"/>
      <c r="O156" s="41"/>
      <c r="P156" s="41"/>
      <c r="Q156" s="44"/>
      <c r="R156" s="41"/>
      <c r="S156" s="27"/>
    </row>
    <row r="157" spans="1:19" s="25" customFormat="1" ht="16.5" customHeight="1">
      <c r="A157" s="31">
        <v>72</v>
      </c>
      <c r="B157" s="100" t="s">
        <v>160</v>
      </c>
      <c r="C157" s="100" t="s">
        <v>161</v>
      </c>
      <c r="D157" s="84" t="s">
        <v>162</v>
      </c>
      <c r="E157" s="83" t="s">
        <v>37</v>
      </c>
      <c r="F157" s="105">
        <v>30000</v>
      </c>
      <c r="G157" s="9"/>
      <c r="H157" s="41"/>
      <c r="I157" s="41">
        <f>+F157*2.87%</f>
        <v>861</v>
      </c>
      <c r="J157" s="41">
        <f>+F157*7.1%</f>
        <v>2130</v>
      </c>
      <c r="K157" s="42">
        <v>394.32</v>
      </c>
      <c r="L157" s="43">
        <f>+F157*3.04%</f>
        <v>912</v>
      </c>
      <c r="M157" s="43">
        <f>+F157*7.09%</f>
        <v>2127</v>
      </c>
      <c r="N157" s="89"/>
      <c r="O157" s="41">
        <f>SUM(I157:N157)</f>
        <v>6424.32</v>
      </c>
      <c r="P157" s="41">
        <f>+G157+H157+I157+L157+N157</f>
        <v>1773</v>
      </c>
      <c r="Q157" s="44">
        <f>+J157+K157+M157</f>
        <v>4651.32</v>
      </c>
      <c r="R157" s="41">
        <f>+F157-P157</f>
        <v>28227</v>
      </c>
      <c r="S157" s="27">
        <v>111</v>
      </c>
    </row>
    <row r="158" spans="1:19" s="25" customFormat="1" ht="15.75" customHeight="1">
      <c r="A158" s="32"/>
      <c r="B158" s="100"/>
      <c r="C158" s="100"/>
      <c r="D158" s="84"/>
      <c r="E158" s="83"/>
      <c r="F158" s="105"/>
      <c r="G158" s="90"/>
      <c r="H158" s="41"/>
      <c r="I158" s="41"/>
      <c r="J158" s="41"/>
      <c r="K158" s="42"/>
      <c r="L158" s="43"/>
      <c r="M158" s="43"/>
      <c r="N158" s="89"/>
      <c r="O158" s="41"/>
      <c r="P158" s="41"/>
      <c r="Q158" s="44"/>
      <c r="R158" s="41"/>
      <c r="S158" s="27"/>
    </row>
    <row r="159" spans="1:19" s="25" customFormat="1" ht="16.5" customHeight="1">
      <c r="A159" s="31">
        <v>73</v>
      </c>
      <c r="B159" s="100" t="s">
        <v>163</v>
      </c>
      <c r="C159" s="100" t="s">
        <v>58</v>
      </c>
      <c r="D159" s="84" t="s">
        <v>90</v>
      </c>
      <c r="E159" s="83" t="s">
        <v>37</v>
      </c>
      <c r="F159" s="105">
        <v>23000</v>
      </c>
      <c r="G159" s="9"/>
      <c r="H159" s="41"/>
      <c r="I159" s="41">
        <f>+F159*2.87%</f>
        <v>660.1</v>
      </c>
      <c r="J159" s="41">
        <f>+F159*7.1%</f>
        <v>1632.9999999999998</v>
      </c>
      <c r="K159" s="42">
        <v>394.32</v>
      </c>
      <c r="L159" s="43">
        <f>+F159*3.04%</f>
        <v>699.2</v>
      </c>
      <c r="M159" s="43">
        <f>+F159*7.09%</f>
        <v>1630.7</v>
      </c>
      <c r="N159" s="89"/>
      <c r="O159" s="41">
        <f>SUM(I159:N159)</f>
        <v>5017.32</v>
      </c>
      <c r="P159" s="41">
        <f>+G159+H159+I159+L159+N159</f>
        <v>1359.3000000000002</v>
      </c>
      <c r="Q159" s="44">
        <f>+J159+K159+M159</f>
        <v>3658.0199999999995</v>
      </c>
      <c r="R159" s="41">
        <f>+F159-P159</f>
        <v>21640.7</v>
      </c>
      <c r="S159" s="27">
        <v>111</v>
      </c>
    </row>
    <row r="160" spans="1:19" s="25" customFormat="1" ht="15.75" customHeight="1">
      <c r="A160" s="32"/>
      <c r="B160" s="100"/>
      <c r="C160" s="100"/>
      <c r="D160" s="84"/>
      <c r="E160" s="83"/>
      <c r="F160" s="105"/>
      <c r="G160" s="90"/>
      <c r="H160" s="41"/>
      <c r="I160" s="41"/>
      <c r="J160" s="41"/>
      <c r="K160" s="42"/>
      <c r="L160" s="43"/>
      <c r="M160" s="43"/>
      <c r="N160" s="89"/>
      <c r="O160" s="41"/>
      <c r="P160" s="41"/>
      <c r="Q160" s="44"/>
      <c r="R160" s="41"/>
      <c r="S160" s="27"/>
    </row>
    <row r="161" spans="1:19" s="25" customFormat="1" ht="16.5" customHeight="1">
      <c r="A161" s="31">
        <v>74</v>
      </c>
      <c r="B161" s="100" t="s">
        <v>235</v>
      </c>
      <c r="C161" s="100" t="s">
        <v>78</v>
      </c>
      <c r="D161" s="84" t="s">
        <v>164</v>
      </c>
      <c r="E161" s="83" t="s">
        <v>37</v>
      </c>
      <c r="F161" s="105">
        <v>68000</v>
      </c>
      <c r="G161" s="9"/>
      <c r="H161" s="41"/>
      <c r="I161" s="41">
        <f>+F161*2.87%</f>
        <v>1951.6</v>
      </c>
      <c r="J161" s="41">
        <f>+F161*7.1%</f>
        <v>4828</v>
      </c>
      <c r="K161" s="42">
        <v>394.32</v>
      </c>
      <c r="L161" s="43">
        <f>+F161*3.04%</f>
        <v>2067.2</v>
      </c>
      <c r="M161" s="43">
        <f>+F161*7.09%</f>
        <v>4821.200000000001</v>
      </c>
      <c r="N161" s="89"/>
      <c r="O161" s="41">
        <f>SUM(I161:N161)</f>
        <v>14062.32</v>
      </c>
      <c r="P161" s="41">
        <f>+G161+H161+I161+L161+N161</f>
        <v>4018.7999999999997</v>
      </c>
      <c r="Q161" s="44">
        <f>+J161+K161+M161</f>
        <v>10043.52</v>
      </c>
      <c r="R161" s="41">
        <f>+F161-P161</f>
        <v>63981.2</v>
      </c>
      <c r="S161" s="27">
        <v>111</v>
      </c>
    </row>
    <row r="162" spans="1:19" s="25" customFormat="1" ht="15.75" customHeight="1">
      <c r="A162" s="32"/>
      <c r="B162" s="100"/>
      <c r="C162" s="100"/>
      <c r="D162" s="84"/>
      <c r="E162" s="83"/>
      <c r="F162" s="105"/>
      <c r="G162" s="90"/>
      <c r="H162" s="41"/>
      <c r="I162" s="41"/>
      <c r="J162" s="41"/>
      <c r="K162" s="42"/>
      <c r="L162" s="43"/>
      <c r="M162" s="43"/>
      <c r="N162" s="89"/>
      <c r="O162" s="41"/>
      <c r="P162" s="41"/>
      <c r="Q162" s="44"/>
      <c r="R162" s="41"/>
      <c r="S162" s="27"/>
    </row>
    <row r="163" spans="1:19" s="25" customFormat="1" ht="16.5" customHeight="1">
      <c r="A163" s="31">
        <v>75</v>
      </c>
      <c r="B163" s="100" t="s">
        <v>165</v>
      </c>
      <c r="C163" s="100" t="s">
        <v>50</v>
      </c>
      <c r="D163" s="84" t="s">
        <v>166</v>
      </c>
      <c r="E163" s="83" t="s">
        <v>37</v>
      </c>
      <c r="F163" s="105">
        <v>29466.58</v>
      </c>
      <c r="G163" s="9"/>
      <c r="H163" s="41"/>
      <c r="I163" s="41">
        <f>+F163*2.87%</f>
        <v>845.6908460000001</v>
      </c>
      <c r="J163" s="41">
        <f>+F163*7.1%</f>
        <v>2092.12718</v>
      </c>
      <c r="K163" s="42">
        <v>394.32</v>
      </c>
      <c r="L163" s="43">
        <f>+F163*3.04%</f>
        <v>895.784032</v>
      </c>
      <c r="M163" s="43">
        <f>+F163*7.09%</f>
        <v>2089.180522</v>
      </c>
      <c r="N163" s="89"/>
      <c r="O163" s="41">
        <f>SUM(I163:N163)</f>
        <v>6317.102580000001</v>
      </c>
      <c r="P163" s="41">
        <f>+G163+H163+I163+L163+N163</f>
        <v>1741.474878</v>
      </c>
      <c r="Q163" s="44">
        <f>+J163+K163+M163</f>
        <v>4575.627702</v>
      </c>
      <c r="R163" s="41">
        <f>+F163-P163</f>
        <v>27725.105122</v>
      </c>
      <c r="S163" s="27">
        <v>111</v>
      </c>
    </row>
    <row r="164" spans="1:19" s="25" customFormat="1" ht="15.75" customHeight="1">
      <c r="A164" s="32"/>
      <c r="B164" s="100"/>
      <c r="C164" s="100"/>
      <c r="D164" s="84"/>
      <c r="E164" s="83"/>
      <c r="F164" s="105"/>
      <c r="G164" s="90"/>
      <c r="H164" s="41"/>
      <c r="I164" s="41"/>
      <c r="J164" s="41"/>
      <c r="K164" s="42"/>
      <c r="L164" s="43"/>
      <c r="M164" s="43"/>
      <c r="N164" s="89"/>
      <c r="O164" s="41"/>
      <c r="P164" s="41"/>
      <c r="Q164" s="44"/>
      <c r="R164" s="41"/>
      <c r="S164" s="27"/>
    </row>
    <row r="165" spans="1:19" s="25" customFormat="1" ht="36.75" customHeight="1">
      <c r="A165" s="31">
        <v>76</v>
      </c>
      <c r="B165" s="100" t="s">
        <v>167</v>
      </c>
      <c r="C165" s="100" t="s">
        <v>50</v>
      </c>
      <c r="D165" s="84" t="s">
        <v>168</v>
      </c>
      <c r="E165" s="83" t="s">
        <v>37</v>
      </c>
      <c r="F165" s="105">
        <v>23000</v>
      </c>
      <c r="G165" s="9"/>
      <c r="H165" s="41"/>
      <c r="I165" s="41">
        <f>+F165*2.87%</f>
        <v>660.1</v>
      </c>
      <c r="J165" s="41">
        <f>+F165*7.1%</f>
        <v>1632.9999999999998</v>
      </c>
      <c r="K165" s="42">
        <v>394.32</v>
      </c>
      <c r="L165" s="43">
        <f>+F165*3.04%</f>
        <v>699.2</v>
      </c>
      <c r="M165" s="43">
        <f>+F165*7.09%</f>
        <v>1630.7</v>
      </c>
      <c r="N165" s="89"/>
      <c r="O165" s="41">
        <f>SUM(I165:N165)</f>
        <v>5017.32</v>
      </c>
      <c r="P165" s="41">
        <f>+G165+H165+I165+L165+N165</f>
        <v>1359.3000000000002</v>
      </c>
      <c r="Q165" s="44">
        <f>+J165+K165+M165</f>
        <v>3658.0199999999995</v>
      </c>
      <c r="R165" s="41">
        <f>+F165-P165</f>
        <v>21640.7</v>
      </c>
      <c r="S165" s="27">
        <v>111</v>
      </c>
    </row>
    <row r="166" spans="1:19" s="25" customFormat="1" ht="15.75" customHeight="1">
      <c r="A166" s="32"/>
      <c r="B166" s="100"/>
      <c r="C166" s="100"/>
      <c r="D166" s="84"/>
      <c r="E166" s="83"/>
      <c r="F166" s="105"/>
      <c r="G166" s="90"/>
      <c r="H166" s="41"/>
      <c r="I166" s="41"/>
      <c r="J166" s="41"/>
      <c r="K166" s="42"/>
      <c r="L166" s="43"/>
      <c r="M166" s="43"/>
      <c r="N166" s="89"/>
      <c r="O166" s="41"/>
      <c r="P166" s="41"/>
      <c r="Q166" s="44"/>
      <c r="R166" s="41"/>
      <c r="S166" s="27"/>
    </row>
    <row r="167" spans="1:19" s="25" customFormat="1" ht="16.5" customHeight="1">
      <c r="A167" s="31">
        <v>77</v>
      </c>
      <c r="B167" s="100" t="s">
        <v>169</v>
      </c>
      <c r="C167" s="100" t="s">
        <v>35</v>
      </c>
      <c r="D167" s="84" t="s">
        <v>170</v>
      </c>
      <c r="E167" s="83" t="s">
        <v>37</v>
      </c>
      <c r="F167" s="105">
        <v>44000</v>
      </c>
      <c r="G167" s="9"/>
      <c r="H167" s="41"/>
      <c r="I167" s="41">
        <f>+F167*2.87%</f>
        <v>1262.8</v>
      </c>
      <c r="J167" s="41">
        <f>+F167*7.1%</f>
        <v>3123.9999999999995</v>
      </c>
      <c r="K167" s="42">
        <v>394.32</v>
      </c>
      <c r="L167" s="43">
        <f>+F167*3.04%</f>
        <v>1337.6</v>
      </c>
      <c r="M167" s="43">
        <f>+F167*7.09%</f>
        <v>3119.6000000000004</v>
      </c>
      <c r="N167" s="89"/>
      <c r="O167" s="41">
        <f>SUM(I167:N167)</f>
        <v>9238.32</v>
      </c>
      <c r="P167" s="41">
        <f>+G167+H167+I167+L167+N167</f>
        <v>2600.3999999999996</v>
      </c>
      <c r="Q167" s="44">
        <f>+J167+K167+M167</f>
        <v>6637.92</v>
      </c>
      <c r="R167" s="41">
        <f>+F167-P167</f>
        <v>41399.6</v>
      </c>
      <c r="S167" s="27">
        <v>111</v>
      </c>
    </row>
    <row r="168" spans="1:19" s="25" customFormat="1" ht="15.75" customHeight="1">
      <c r="A168" s="32"/>
      <c r="B168" s="100"/>
      <c r="C168" s="100"/>
      <c r="D168" s="84"/>
      <c r="E168" s="83"/>
      <c r="F168" s="105"/>
      <c r="G168" s="90"/>
      <c r="H168" s="41"/>
      <c r="I168" s="41"/>
      <c r="J168" s="41"/>
      <c r="K168" s="42"/>
      <c r="L168" s="43"/>
      <c r="M168" s="43"/>
      <c r="N168" s="89"/>
      <c r="O168" s="41"/>
      <c r="P168" s="41"/>
      <c r="Q168" s="44"/>
      <c r="R168" s="41"/>
      <c r="S168" s="27"/>
    </row>
    <row r="169" spans="1:19" s="25" customFormat="1" ht="36.75" customHeight="1">
      <c r="A169" s="31">
        <v>78</v>
      </c>
      <c r="B169" s="100" t="s">
        <v>171</v>
      </c>
      <c r="C169" s="100" t="s">
        <v>53</v>
      </c>
      <c r="D169" s="84" t="s">
        <v>101</v>
      </c>
      <c r="E169" s="83" t="s">
        <v>37</v>
      </c>
      <c r="F169" s="105">
        <v>9500</v>
      </c>
      <c r="G169" s="9"/>
      <c r="H169" s="41"/>
      <c r="I169" s="41">
        <f>+F169*2.87%</f>
        <v>272.65</v>
      </c>
      <c r="J169" s="41">
        <f>+F169*7.1%</f>
        <v>674.4999999999999</v>
      </c>
      <c r="K169" s="42">
        <v>394.32</v>
      </c>
      <c r="L169" s="43">
        <f>+F169*3.04%</f>
        <v>288.8</v>
      </c>
      <c r="M169" s="43">
        <f>+F169*7.09%</f>
        <v>673.5500000000001</v>
      </c>
      <c r="N169" s="89"/>
      <c r="O169" s="41">
        <f>SUM(I169:N169)</f>
        <v>2303.8199999999997</v>
      </c>
      <c r="P169" s="41">
        <f>+G169+H169+I169+L169+N169</f>
        <v>561.45</v>
      </c>
      <c r="Q169" s="44">
        <f>+J169+K169+M169</f>
        <v>1742.37</v>
      </c>
      <c r="R169" s="41">
        <f>+F169-P169</f>
        <v>8938.55</v>
      </c>
      <c r="S169" s="27">
        <v>111</v>
      </c>
    </row>
    <row r="170" spans="1:19" s="25" customFormat="1" ht="15.75" customHeight="1">
      <c r="A170" s="32"/>
      <c r="B170" s="100"/>
      <c r="C170" s="100"/>
      <c r="D170" s="84"/>
      <c r="E170" s="83"/>
      <c r="F170" s="105"/>
      <c r="G170" s="90"/>
      <c r="H170" s="41"/>
      <c r="I170" s="41"/>
      <c r="J170" s="41"/>
      <c r="K170" s="42"/>
      <c r="L170" s="43"/>
      <c r="M170" s="43"/>
      <c r="N170" s="89"/>
      <c r="O170" s="41"/>
      <c r="P170" s="41"/>
      <c r="Q170" s="44"/>
      <c r="R170" s="41"/>
      <c r="S170" s="27"/>
    </row>
    <row r="171" spans="1:19" s="25" customFormat="1" ht="16.5" customHeight="1">
      <c r="A171" s="31">
        <v>79</v>
      </c>
      <c r="B171" s="100" t="s">
        <v>172</v>
      </c>
      <c r="C171" s="100" t="s">
        <v>53</v>
      </c>
      <c r="D171" s="84" t="s">
        <v>101</v>
      </c>
      <c r="E171" s="83" t="s">
        <v>37</v>
      </c>
      <c r="F171" s="105">
        <v>9500</v>
      </c>
      <c r="G171" s="9"/>
      <c r="H171" s="41"/>
      <c r="I171" s="41">
        <f>+F171*2.87%</f>
        <v>272.65</v>
      </c>
      <c r="J171" s="41">
        <f>+F171*7.1%</f>
        <v>674.4999999999999</v>
      </c>
      <c r="K171" s="42">
        <v>394.32</v>
      </c>
      <c r="L171" s="43">
        <f>+F171*3.04%</f>
        <v>288.8</v>
      </c>
      <c r="M171" s="43">
        <f>+F171*7.09%</f>
        <v>673.5500000000001</v>
      </c>
      <c r="N171" s="89"/>
      <c r="O171" s="41">
        <f>SUM(I171:N171)</f>
        <v>2303.8199999999997</v>
      </c>
      <c r="P171" s="41">
        <f>+G171+H171+I171+L171+N171</f>
        <v>561.45</v>
      </c>
      <c r="Q171" s="44">
        <f>+J171+K171+M171</f>
        <v>1742.37</v>
      </c>
      <c r="R171" s="41">
        <f>+F171-P171</f>
        <v>8938.55</v>
      </c>
      <c r="S171" s="27">
        <v>111</v>
      </c>
    </row>
    <row r="172" spans="1:19" s="25" customFormat="1" ht="15.75" customHeight="1">
      <c r="A172" s="32"/>
      <c r="B172" s="100"/>
      <c r="C172" s="100"/>
      <c r="D172" s="84"/>
      <c r="E172" s="83"/>
      <c r="F172" s="105"/>
      <c r="G172" s="90"/>
      <c r="H172" s="41"/>
      <c r="I172" s="41"/>
      <c r="J172" s="41"/>
      <c r="K172" s="42"/>
      <c r="L172" s="43"/>
      <c r="M172" s="43"/>
      <c r="N172" s="89"/>
      <c r="O172" s="41"/>
      <c r="P172" s="41"/>
      <c r="Q172" s="44"/>
      <c r="R172" s="41"/>
      <c r="S172" s="27"/>
    </row>
    <row r="173" spans="1:19" s="25" customFormat="1" ht="32.25" customHeight="1">
      <c r="A173" s="31">
        <v>80</v>
      </c>
      <c r="B173" s="100" t="s">
        <v>173</v>
      </c>
      <c r="C173" s="100" t="s">
        <v>35</v>
      </c>
      <c r="D173" s="84" t="s">
        <v>75</v>
      </c>
      <c r="E173" s="83" t="s">
        <v>37</v>
      </c>
      <c r="F173" s="105">
        <v>25000</v>
      </c>
      <c r="G173" s="9"/>
      <c r="H173" s="41"/>
      <c r="I173" s="41">
        <f>+F173*2.87%</f>
        <v>717.5</v>
      </c>
      <c r="J173" s="41">
        <f>+F173*7.1%</f>
        <v>1774.9999999999998</v>
      </c>
      <c r="K173" s="42">
        <v>394.32</v>
      </c>
      <c r="L173" s="43">
        <f>+F173*3.04%</f>
        <v>760</v>
      </c>
      <c r="M173" s="43">
        <f>+F173*7.09%</f>
        <v>1772.5000000000002</v>
      </c>
      <c r="N173" s="89"/>
      <c r="O173" s="41">
        <f>SUM(I173:N173)</f>
        <v>5419.320000000001</v>
      </c>
      <c r="P173" s="41">
        <f>+G173+H173+I173+L173+N173</f>
        <v>1477.5</v>
      </c>
      <c r="Q173" s="44">
        <f>+J173+K173+M173</f>
        <v>3941.8199999999997</v>
      </c>
      <c r="R173" s="41">
        <f>+F173-P173</f>
        <v>23522.5</v>
      </c>
      <c r="S173" s="27">
        <v>111</v>
      </c>
    </row>
    <row r="174" spans="1:19" s="25" customFormat="1" ht="15.75" customHeight="1">
      <c r="A174" s="32"/>
      <c r="B174" s="100"/>
      <c r="C174" s="100"/>
      <c r="D174" s="84"/>
      <c r="E174" s="83"/>
      <c r="F174" s="105"/>
      <c r="G174" s="90"/>
      <c r="H174" s="41"/>
      <c r="I174" s="41"/>
      <c r="J174" s="41"/>
      <c r="K174" s="42"/>
      <c r="L174" s="43"/>
      <c r="M174" s="43"/>
      <c r="N174" s="89"/>
      <c r="O174" s="41"/>
      <c r="P174" s="41"/>
      <c r="Q174" s="44">
        <f>+J174+K174+M174</f>
        <v>0</v>
      </c>
      <c r="R174" s="41"/>
      <c r="S174" s="27"/>
    </row>
    <row r="175" spans="1:19" s="25" customFormat="1" ht="16.5" customHeight="1">
      <c r="A175" s="31">
        <v>81</v>
      </c>
      <c r="B175" s="100" t="s">
        <v>174</v>
      </c>
      <c r="C175" s="100" t="s">
        <v>175</v>
      </c>
      <c r="D175" s="84" t="s">
        <v>176</v>
      </c>
      <c r="E175" s="83" t="s">
        <v>37</v>
      </c>
      <c r="F175" s="105">
        <v>30000</v>
      </c>
      <c r="G175" s="9"/>
      <c r="H175" s="41"/>
      <c r="I175" s="41">
        <f>+F175*2.87%</f>
        <v>861</v>
      </c>
      <c r="J175" s="41">
        <f>+F175*7.1%</f>
        <v>2130</v>
      </c>
      <c r="K175" s="42">
        <v>394.32</v>
      </c>
      <c r="L175" s="43">
        <f>+F175*3.04%</f>
        <v>912</v>
      </c>
      <c r="M175" s="43">
        <f>+F175*7.09%</f>
        <v>2127</v>
      </c>
      <c r="N175" s="89"/>
      <c r="O175" s="41">
        <f>SUM(I175:N175)</f>
        <v>6424.32</v>
      </c>
      <c r="P175" s="41">
        <f>+G175+H175+I175+L175+N175</f>
        <v>1773</v>
      </c>
      <c r="Q175" s="44">
        <f>+J175+K175+M175</f>
        <v>4651.32</v>
      </c>
      <c r="R175" s="41">
        <f>+F175-P175</f>
        <v>28227</v>
      </c>
      <c r="S175" s="27">
        <v>111</v>
      </c>
    </row>
    <row r="176" spans="1:19" s="25" customFormat="1" ht="15.75" customHeight="1">
      <c r="A176" s="32"/>
      <c r="B176" s="100"/>
      <c r="C176" s="100"/>
      <c r="D176" s="84"/>
      <c r="E176" s="83"/>
      <c r="F176" s="105"/>
      <c r="G176" s="90"/>
      <c r="H176" s="41"/>
      <c r="I176" s="41"/>
      <c r="J176" s="41"/>
      <c r="K176" s="42"/>
      <c r="L176" s="43"/>
      <c r="M176" s="43"/>
      <c r="N176" s="89"/>
      <c r="O176" s="41"/>
      <c r="P176" s="41"/>
      <c r="Q176" s="44"/>
      <c r="R176" s="41"/>
      <c r="S176" s="27"/>
    </row>
    <row r="177" spans="1:19" s="25" customFormat="1" ht="16.5" customHeight="1">
      <c r="A177" s="31">
        <v>82</v>
      </c>
      <c r="B177" s="100" t="s">
        <v>236</v>
      </c>
      <c r="C177" s="100" t="s">
        <v>221</v>
      </c>
      <c r="D177" s="84" t="s">
        <v>94</v>
      </c>
      <c r="E177" s="83" t="s">
        <v>37</v>
      </c>
      <c r="F177" s="105">
        <v>7950</v>
      </c>
      <c r="G177" s="9"/>
      <c r="H177" s="41"/>
      <c r="I177" s="41">
        <f>+F177*2.87%</f>
        <v>228.165</v>
      </c>
      <c r="J177" s="41">
        <f>+F177*7.1%</f>
        <v>564.4499999999999</v>
      </c>
      <c r="K177" s="42">
        <v>394.32</v>
      </c>
      <c r="L177" s="43">
        <f>+F177*3.04%</f>
        <v>241.68</v>
      </c>
      <c r="M177" s="43">
        <f>+F177*7.09%</f>
        <v>563.6550000000001</v>
      </c>
      <c r="N177" s="89"/>
      <c r="O177" s="41">
        <f>SUM(I177:N177)</f>
        <v>1992.27</v>
      </c>
      <c r="P177" s="41">
        <f>+G177+H177+I177+L177+N177</f>
        <v>469.845</v>
      </c>
      <c r="Q177" s="44">
        <f>+J177+K177+M177</f>
        <v>1522.4250000000002</v>
      </c>
      <c r="R177" s="41">
        <f>+F177-P177</f>
        <v>7480.155</v>
      </c>
      <c r="S177" s="27">
        <v>111</v>
      </c>
    </row>
    <row r="178" spans="1:19" s="25" customFormat="1" ht="15.75" customHeight="1">
      <c r="A178" s="32"/>
      <c r="B178" s="100"/>
      <c r="C178" s="100"/>
      <c r="D178" s="84"/>
      <c r="E178" s="83"/>
      <c r="F178" s="105"/>
      <c r="G178" s="90"/>
      <c r="H178" s="41"/>
      <c r="I178" s="41"/>
      <c r="J178" s="41"/>
      <c r="K178" s="42"/>
      <c r="L178" s="43"/>
      <c r="M178" s="43"/>
      <c r="N178" s="89"/>
      <c r="O178" s="41"/>
      <c r="P178" s="41"/>
      <c r="Q178" s="44"/>
      <c r="R178" s="41"/>
      <c r="S178" s="27"/>
    </row>
    <row r="179" spans="1:19" s="25" customFormat="1" ht="16.5" customHeight="1">
      <c r="A179" s="31">
        <v>83</v>
      </c>
      <c r="B179" s="100" t="s">
        <v>177</v>
      </c>
      <c r="C179" s="100" t="s">
        <v>35</v>
      </c>
      <c r="D179" s="84" t="s">
        <v>155</v>
      </c>
      <c r="E179" s="83" t="s">
        <v>37</v>
      </c>
      <c r="F179" s="105">
        <v>16000</v>
      </c>
      <c r="G179" s="9"/>
      <c r="H179" s="41"/>
      <c r="I179" s="41">
        <f>+F179*2.87%</f>
        <v>459.2</v>
      </c>
      <c r="J179" s="41">
        <f>+F179*7.1%</f>
        <v>1136</v>
      </c>
      <c r="K179" s="42">
        <v>394.32</v>
      </c>
      <c r="L179" s="43">
        <f>+F179*3.04%</f>
        <v>486.4</v>
      </c>
      <c r="M179" s="43">
        <f>+F179*7.09%</f>
        <v>1134.4</v>
      </c>
      <c r="N179" s="89"/>
      <c r="O179" s="41">
        <f>SUM(I179:N179)</f>
        <v>3610.32</v>
      </c>
      <c r="P179" s="41">
        <f>+G179+H179+I179+L179+N179</f>
        <v>945.5999999999999</v>
      </c>
      <c r="Q179" s="44">
        <f>+J179+K179+M179</f>
        <v>2664.7200000000003</v>
      </c>
      <c r="R179" s="41">
        <f>+F179-P179</f>
        <v>15054.4</v>
      </c>
      <c r="S179" s="27">
        <v>111</v>
      </c>
    </row>
    <row r="180" spans="1:19" s="25" customFormat="1" ht="15.75" customHeight="1">
      <c r="A180" s="32"/>
      <c r="B180" s="100"/>
      <c r="C180" s="100"/>
      <c r="D180" s="84"/>
      <c r="E180" s="83"/>
      <c r="F180" s="105"/>
      <c r="G180" s="90"/>
      <c r="H180" s="41"/>
      <c r="I180" s="41"/>
      <c r="J180" s="41"/>
      <c r="K180" s="42"/>
      <c r="L180" s="43"/>
      <c r="M180" s="43"/>
      <c r="N180" s="89"/>
      <c r="O180" s="41"/>
      <c r="P180" s="41"/>
      <c r="Q180" s="44"/>
      <c r="R180" s="41"/>
      <c r="S180" s="27"/>
    </row>
    <row r="181" spans="1:19" s="25" customFormat="1" ht="36" customHeight="1">
      <c r="A181" s="31">
        <v>84</v>
      </c>
      <c r="B181" s="100" t="s">
        <v>178</v>
      </c>
      <c r="C181" s="100" t="s">
        <v>42</v>
      </c>
      <c r="D181" s="84" t="s">
        <v>179</v>
      </c>
      <c r="E181" s="83" t="s">
        <v>37</v>
      </c>
      <c r="F181" s="105">
        <v>43500</v>
      </c>
      <c r="G181" s="9"/>
      <c r="H181" s="41"/>
      <c r="I181" s="41">
        <f>+F181*2.87%</f>
        <v>1248.45</v>
      </c>
      <c r="J181" s="41">
        <f>+F181*7.1%</f>
        <v>3088.4999999999995</v>
      </c>
      <c r="K181" s="42">
        <v>394.32</v>
      </c>
      <c r="L181" s="43">
        <f>+F181*3.04%</f>
        <v>1322.4</v>
      </c>
      <c r="M181" s="43">
        <f>+F181*7.09%</f>
        <v>3084.15</v>
      </c>
      <c r="N181" s="89"/>
      <c r="O181" s="41">
        <f>SUM(I181:N181)</f>
        <v>9137.82</v>
      </c>
      <c r="P181" s="41">
        <f>+G181+H181+I181+L181+N181</f>
        <v>2570.8500000000004</v>
      </c>
      <c r="Q181" s="44">
        <f>+J181+K181+M181</f>
        <v>6566.969999999999</v>
      </c>
      <c r="R181" s="41">
        <f>+F181-P181</f>
        <v>40929.15</v>
      </c>
      <c r="S181" s="27">
        <v>111</v>
      </c>
    </row>
    <row r="182" spans="1:19" s="25" customFormat="1" ht="15.75" customHeight="1">
      <c r="A182" s="32"/>
      <c r="B182" s="100"/>
      <c r="C182" s="100"/>
      <c r="D182" s="84"/>
      <c r="E182" s="83"/>
      <c r="F182" s="105"/>
      <c r="G182" s="90"/>
      <c r="H182" s="41"/>
      <c r="I182" s="41"/>
      <c r="J182" s="41"/>
      <c r="K182" s="42"/>
      <c r="L182" s="43"/>
      <c r="M182" s="43"/>
      <c r="N182" s="89"/>
      <c r="O182" s="41"/>
      <c r="P182" s="41"/>
      <c r="Q182" s="44"/>
      <c r="R182" s="41"/>
      <c r="S182" s="27"/>
    </row>
    <row r="183" spans="1:19" s="25" customFormat="1" ht="38.25" customHeight="1">
      <c r="A183" s="31">
        <v>85</v>
      </c>
      <c r="B183" s="100" t="s">
        <v>180</v>
      </c>
      <c r="C183" s="100" t="s">
        <v>58</v>
      </c>
      <c r="D183" s="84" t="s">
        <v>83</v>
      </c>
      <c r="E183" s="83" t="s">
        <v>37</v>
      </c>
      <c r="F183" s="105">
        <v>26000</v>
      </c>
      <c r="G183" s="9"/>
      <c r="H183" s="41"/>
      <c r="I183" s="41">
        <f>+F183*2.87%</f>
        <v>746.2</v>
      </c>
      <c r="J183" s="41">
        <f>+F183*7.1%</f>
        <v>1845.9999999999998</v>
      </c>
      <c r="K183" s="42">
        <v>394.32</v>
      </c>
      <c r="L183" s="43">
        <f>+F183*3.04%</f>
        <v>790.4</v>
      </c>
      <c r="M183" s="43">
        <f>+F183*7.09%</f>
        <v>1843.4</v>
      </c>
      <c r="N183" s="89"/>
      <c r="O183" s="41">
        <f>SUM(I183:N183)</f>
        <v>5620.32</v>
      </c>
      <c r="P183" s="41">
        <f>+G183+H183+I183+L183+N183</f>
        <v>1536.6</v>
      </c>
      <c r="Q183" s="44">
        <f>+J183+K183+M183</f>
        <v>4083.72</v>
      </c>
      <c r="R183" s="41">
        <f>+F183-P183</f>
        <v>24463.4</v>
      </c>
      <c r="S183" s="27">
        <v>111</v>
      </c>
    </row>
    <row r="184" spans="1:19" s="25" customFormat="1" ht="15.75" customHeight="1">
      <c r="A184" s="32"/>
      <c r="B184" s="100"/>
      <c r="C184" s="100"/>
      <c r="D184" s="84"/>
      <c r="E184" s="83"/>
      <c r="F184" s="105"/>
      <c r="G184" s="90"/>
      <c r="H184" s="41"/>
      <c r="I184" s="41"/>
      <c r="J184" s="41"/>
      <c r="K184" s="42"/>
      <c r="L184" s="43"/>
      <c r="M184" s="43"/>
      <c r="N184" s="89"/>
      <c r="O184" s="41"/>
      <c r="P184" s="41"/>
      <c r="Q184" s="44"/>
      <c r="R184" s="41"/>
      <c r="S184" s="27"/>
    </row>
    <row r="185" spans="1:19" s="25" customFormat="1" ht="16.5" customHeight="1">
      <c r="A185" s="31">
        <v>86</v>
      </c>
      <c r="B185" s="100" t="s">
        <v>181</v>
      </c>
      <c r="C185" s="100" t="s">
        <v>42</v>
      </c>
      <c r="D185" s="84" t="s">
        <v>182</v>
      </c>
      <c r="E185" s="83" t="s">
        <v>37</v>
      </c>
      <c r="F185" s="105">
        <v>18000</v>
      </c>
      <c r="G185" s="9"/>
      <c r="H185" s="41"/>
      <c r="I185" s="41">
        <f>+F185*2.87%</f>
        <v>516.6</v>
      </c>
      <c r="J185" s="41">
        <f>+F185*7.1%</f>
        <v>1277.9999999999998</v>
      </c>
      <c r="K185" s="42">
        <v>394.32</v>
      </c>
      <c r="L185" s="43">
        <f>+F185*3.04%</f>
        <v>547.2</v>
      </c>
      <c r="M185" s="43">
        <f>+F185*7.09%</f>
        <v>1276.2</v>
      </c>
      <c r="N185" s="89"/>
      <c r="O185" s="41">
        <f>SUM(I185:N185)</f>
        <v>4012.3199999999997</v>
      </c>
      <c r="P185" s="41">
        <f>+G185+H185+I185+L185+N185</f>
        <v>1063.8000000000002</v>
      </c>
      <c r="Q185" s="44">
        <f>+J185+K185+M185</f>
        <v>2948.5199999999995</v>
      </c>
      <c r="R185" s="41">
        <f>+F185-P185</f>
        <v>16936.2</v>
      </c>
      <c r="S185" s="27">
        <v>111</v>
      </c>
    </row>
    <row r="186" spans="1:19" s="25" customFormat="1" ht="15.75" customHeight="1">
      <c r="A186" s="32"/>
      <c r="B186" s="100"/>
      <c r="C186" s="100"/>
      <c r="D186" s="84"/>
      <c r="E186" s="83"/>
      <c r="F186" s="105"/>
      <c r="G186" s="90"/>
      <c r="H186" s="41"/>
      <c r="I186" s="41"/>
      <c r="J186" s="41"/>
      <c r="K186" s="42"/>
      <c r="L186" s="43"/>
      <c r="M186" s="43"/>
      <c r="N186" s="89"/>
      <c r="O186" s="41"/>
      <c r="P186" s="41"/>
      <c r="Q186" s="44"/>
      <c r="R186" s="41"/>
      <c r="S186" s="27"/>
    </row>
    <row r="187" spans="1:19" s="25" customFormat="1" ht="16.5" customHeight="1">
      <c r="A187" s="31">
        <v>87</v>
      </c>
      <c r="B187" s="100" t="s">
        <v>183</v>
      </c>
      <c r="C187" s="100" t="s">
        <v>58</v>
      </c>
      <c r="D187" s="84" t="s">
        <v>90</v>
      </c>
      <c r="E187" s="83" t="s">
        <v>37</v>
      </c>
      <c r="F187" s="105">
        <v>21450</v>
      </c>
      <c r="G187" s="9"/>
      <c r="H187" s="41"/>
      <c r="I187" s="41">
        <f>+F187*2.87%</f>
        <v>615.615</v>
      </c>
      <c r="J187" s="41">
        <f>+F187*7.1%</f>
        <v>1522.9499999999998</v>
      </c>
      <c r="K187" s="42">
        <v>394.32</v>
      </c>
      <c r="L187" s="43">
        <f>+F187*3.04%</f>
        <v>652.08</v>
      </c>
      <c r="M187" s="43">
        <f>+F187*7.09%</f>
        <v>1520.805</v>
      </c>
      <c r="N187" s="89"/>
      <c r="O187" s="41">
        <f>SUM(I187:N187)</f>
        <v>4705.7699999999995</v>
      </c>
      <c r="P187" s="41">
        <f>+G187+H187+I187+L187+N187</f>
        <v>1267.6950000000002</v>
      </c>
      <c r="Q187" s="44">
        <f>+J187+K187+M187</f>
        <v>3438.075</v>
      </c>
      <c r="R187" s="41">
        <f>+F187-P187</f>
        <v>20182.305</v>
      </c>
      <c r="S187" s="27">
        <v>111</v>
      </c>
    </row>
    <row r="188" spans="1:19" s="25" customFormat="1" ht="15.75" customHeight="1">
      <c r="A188" s="32"/>
      <c r="B188" s="100"/>
      <c r="C188" s="100"/>
      <c r="D188" s="84"/>
      <c r="E188" s="83"/>
      <c r="F188" s="105"/>
      <c r="G188" s="90"/>
      <c r="H188" s="41"/>
      <c r="I188" s="41"/>
      <c r="J188" s="41"/>
      <c r="K188" s="42"/>
      <c r="L188" s="43"/>
      <c r="M188" s="43"/>
      <c r="N188" s="89"/>
      <c r="O188" s="41"/>
      <c r="P188" s="41"/>
      <c r="Q188" s="44"/>
      <c r="R188" s="41"/>
      <c r="S188" s="27"/>
    </row>
    <row r="189" spans="1:19" s="25" customFormat="1" ht="16.5" customHeight="1">
      <c r="A189" s="31">
        <v>88</v>
      </c>
      <c r="B189" s="100" t="s">
        <v>184</v>
      </c>
      <c r="C189" s="100" t="s">
        <v>35</v>
      </c>
      <c r="D189" s="84" t="s">
        <v>155</v>
      </c>
      <c r="E189" s="83" t="s">
        <v>37</v>
      </c>
      <c r="F189" s="105">
        <v>16000</v>
      </c>
      <c r="G189" s="9"/>
      <c r="H189" s="41"/>
      <c r="I189" s="41">
        <f>+F189*2.87%</f>
        <v>459.2</v>
      </c>
      <c r="J189" s="41">
        <f>+F189*7.1%</f>
        <v>1136</v>
      </c>
      <c r="K189" s="42">
        <v>394.32</v>
      </c>
      <c r="L189" s="43">
        <f>+F189*3.04%</f>
        <v>486.4</v>
      </c>
      <c r="M189" s="43">
        <f>+F189*7.09%</f>
        <v>1134.4</v>
      </c>
      <c r="N189" s="89"/>
      <c r="O189" s="41">
        <f>SUM(I189:N189)</f>
        <v>3610.32</v>
      </c>
      <c r="P189" s="41">
        <f>+G189+H189+I189+L189+N189</f>
        <v>945.5999999999999</v>
      </c>
      <c r="Q189" s="44">
        <f>+J189+K189+M189</f>
        <v>2664.7200000000003</v>
      </c>
      <c r="R189" s="41">
        <f>+F189-P189</f>
        <v>15054.4</v>
      </c>
      <c r="S189" s="27">
        <v>111</v>
      </c>
    </row>
    <row r="190" spans="1:19" s="25" customFormat="1" ht="15.75" customHeight="1">
      <c r="A190" s="32"/>
      <c r="B190" s="100"/>
      <c r="C190" s="100"/>
      <c r="D190" s="84"/>
      <c r="E190" s="83"/>
      <c r="F190" s="105"/>
      <c r="G190" s="90"/>
      <c r="H190" s="41"/>
      <c r="I190" s="41"/>
      <c r="J190" s="41"/>
      <c r="K190" s="42"/>
      <c r="L190" s="43"/>
      <c r="M190" s="43"/>
      <c r="N190" s="89"/>
      <c r="O190" s="41"/>
      <c r="P190" s="41"/>
      <c r="Q190" s="44"/>
      <c r="R190" s="41"/>
      <c r="S190" s="27"/>
    </row>
    <row r="191" spans="1:19" s="25" customFormat="1" ht="39" customHeight="1">
      <c r="A191" s="31">
        <v>89</v>
      </c>
      <c r="B191" s="100" t="s">
        <v>185</v>
      </c>
      <c r="C191" s="100" t="s">
        <v>161</v>
      </c>
      <c r="D191" s="84" t="s">
        <v>162</v>
      </c>
      <c r="E191" s="83" t="s">
        <v>37</v>
      </c>
      <c r="F191" s="105">
        <v>30000</v>
      </c>
      <c r="G191" s="9"/>
      <c r="H191" s="41"/>
      <c r="I191" s="41">
        <f>+F191*2.87%</f>
        <v>861</v>
      </c>
      <c r="J191" s="41">
        <f>+F191*7.1%</f>
        <v>2130</v>
      </c>
      <c r="K191" s="42">
        <v>394.32</v>
      </c>
      <c r="L191" s="43">
        <f>+F191*3.04%</f>
        <v>912</v>
      </c>
      <c r="M191" s="43">
        <f>+F191*7.09%</f>
        <v>2127</v>
      </c>
      <c r="N191" s="89"/>
      <c r="O191" s="41">
        <f>SUM(I191:N191)</f>
        <v>6424.32</v>
      </c>
      <c r="P191" s="41">
        <f>+G191+H191+I191+L191+N191</f>
        <v>1773</v>
      </c>
      <c r="Q191" s="44">
        <f>+J191+K191+M191</f>
        <v>4651.32</v>
      </c>
      <c r="R191" s="41">
        <f>+F191-P191</f>
        <v>28227</v>
      </c>
      <c r="S191" s="27">
        <v>111</v>
      </c>
    </row>
    <row r="192" spans="1:19" s="25" customFormat="1" ht="15.75" customHeight="1">
      <c r="A192" s="32"/>
      <c r="B192" s="100"/>
      <c r="C192" s="100"/>
      <c r="D192" s="84"/>
      <c r="E192" s="83"/>
      <c r="F192" s="105"/>
      <c r="G192" s="90"/>
      <c r="H192" s="41"/>
      <c r="I192" s="41"/>
      <c r="J192" s="41"/>
      <c r="K192" s="42"/>
      <c r="L192" s="43"/>
      <c r="M192" s="43"/>
      <c r="N192" s="89"/>
      <c r="O192" s="41"/>
      <c r="P192" s="41"/>
      <c r="Q192" s="44"/>
      <c r="R192" s="41"/>
      <c r="S192" s="27"/>
    </row>
    <row r="193" spans="1:19" s="25" customFormat="1" ht="16.5" customHeight="1">
      <c r="A193" s="31">
        <v>90</v>
      </c>
      <c r="B193" s="100" t="s">
        <v>186</v>
      </c>
      <c r="C193" s="100" t="s">
        <v>58</v>
      </c>
      <c r="D193" s="84" t="s">
        <v>187</v>
      </c>
      <c r="E193" s="83" t="s">
        <v>37</v>
      </c>
      <c r="F193" s="105">
        <v>100000</v>
      </c>
      <c r="G193" s="9"/>
      <c r="H193" s="41"/>
      <c r="I193" s="41">
        <f>+F193*2.87%</f>
        <v>2870</v>
      </c>
      <c r="J193" s="41">
        <f>+F193*7.1%</f>
        <v>7099.999999999999</v>
      </c>
      <c r="K193" s="42">
        <v>394.32</v>
      </c>
      <c r="L193" s="43">
        <f>+F193*3.04%</f>
        <v>3040</v>
      </c>
      <c r="M193" s="43">
        <f>+F193*7.09%</f>
        <v>7090.000000000001</v>
      </c>
      <c r="N193" s="89"/>
      <c r="O193" s="41">
        <f>SUM(I193:N193)</f>
        <v>20494.32</v>
      </c>
      <c r="P193" s="41">
        <f>+G193+H193+I193+L193+N193</f>
        <v>5910</v>
      </c>
      <c r="Q193" s="44">
        <f>+J193+K193+M193</f>
        <v>14584.32</v>
      </c>
      <c r="R193" s="41">
        <f>+F193-P193</f>
        <v>94090</v>
      </c>
      <c r="S193" s="27">
        <v>111</v>
      </c>
    </row>
    <row r="194" spans="1:19" s="25" customFormat="1" ht="15.75" customHeight="1">
      <c r="A194" s="32"/>
      <c r="B194" s="100"/>
      <c r="C194" s="100"/>
      <c r="D194" s="84"/>
      <c r="E194" s="83"/>
      <c r="F194" s="105"/>
      <c r="G194" s="90"/>
      <c r="H194" s="41"/>
      <c r="I194" s="41"/>
      <c r="J194" s="41"/>
      <c r="K194" s="42"/>
      <c r="L194" s="43"/>
      <c r="M194" s="43"/>
      <c r="N194" s="89"/>
      <c r="O194" s="41"/>
      <c r="P194" s="41"/>
      <c r="Q194" s="44"/>
      <c r="R194" s="41"/>
      <c r="S194" s="27"/>
    </row>
    <row r="195" spans="1:19" s="25" customFormat="1" ht="31.5" customHeight="1">
      <c r="A195" s="31">
        <v>91</v>
      </c>
      <c r="B195" s="100" t="s">
        <v>188</v>
      </c>
      <c r="C195" s="100" t="s">
        <v>161</v>
      </c>
      <c r="D195" s="84" t="s">
        <v>189</v>
      </c>
      <c r="E195" s="83" t="s">
        <v>37</v>
      </c>
      <c r="F195" s="105">
        <v>40000</v>
      </c>
      <c r="G195" s="9"/>
      <c r="H195" s="41"/>
      <c r="I195" s="41">
        <f>+F195*2.87%</f>
        <v>1148</v>
      </c>
      <c r="J195" s="41">
        <f>+F195*7.1%</f>
        <v>2839.9999999999995</v>
      </c>
      <c r="K195" s="42">
        <v>394.32</v>
      </c>
      <c r="L195" s="43">
        <f>+F195*3.04%</f>
        <v>1216</v>
      </c>
      <c r="M195" s="43">
        <f>+F195*7.09%</f>
        <v>2836</v>
      </c>
      <c r="N195" s="89"/>
      <c r="O195" s="41">
        <f>SUM(I195:N195)</f>
        <v>8434.32</v>
      </c>
      <c r="P195" s="41">
        <f>+G195+H195+I195+L195+N195</f>
        <v>2364</v>
      </c>
      <c r="Q195" s="44">
        <f>+J195+K195+M195</f>
        <v>6070.32</v>
      </c>
      <c r="R195" s="41">
        <f>+F195-P195</f>
        <v>37636</v>
      </c>
      <c r="S195" s="27">
        <v>111</v>
      </c>
    </row>
    <row r="196" spans="1:19" s="25" customFormat="1" ht="15.75" customHeight="1">
      <c r="A196" s="32"/>
      <c r="B196" s="100"/>
      <c r="C196" s="100"/>
      <c r="D196" s="84"/>
      <c r="E196" s="83"/>
      <c r="F196" s="105"/>
      <c r="G196" s="90"/>
      <c r="H196" s="41"/>
      <c r="I196" s="41"/>
      <c r="J196" s="41"/>
      <c r="K196" s="42"/>
      <c r="L196" s="43"/>
      <c r="M196" s="43"/>
      <c r="N196" s="89"/>
      <c r="O196" s="41"/>
      <c r="P196" s="41"/>
      <c r="Q196" s="44"/>
      <c r="R196" s="41"/>
      <c r="S196" s="27"/>
    </row>
    <row r="197" spans="1:19" s="25" customFormat="1" ht="16.5" customHeight="1">
      <c r="A197" s="31">
        <v>92</v>
      </c>
      <c r="B197" s="100" t="s">
        <v>190</v>
      </c>
      <c r="C197" s="100" t="s">
        <v>126</v>
      </c>
      <c r="D197" s="84" t="s">
        <v>129</v>
      </c>
      <c r="E197" s="83" t="s">
        <v>37</v>
      </c>
      <c r="F197" s="105">
        <v>62000</v>
      </c>
      <c r="G197" s="9"/>
      <c r="H197" s="41"/>
      <c r="I197" s="41">
        <f>+F197*2.87%</f>
        <v>1779.4</v>
      </c>
      <c r="J197" s="41">
        <f>+F197*7.1%</f>
        <v>4402</v>
      </c>
      <c r="K197" s="42">
        <v>394.32</v>
      </c>
      <c r="L197" s="43">
        <f>+F197*3.04%</f>
        <v>1884.8</v>
      </c>
      <c r="M197" s="43">
        <f>+F197*7.09%</f>
        <v>4395.8</v>
      </c>
      <c r="N197" s="89"/>
      <c r="O197" s="41">
        <f>SUM(I197:N197)</f>
        <v>12856.32</v>
      </c>
      <c r="P197" s="41">
        <f>+G197+H197+I197+L197+N197</f>
        <v>3664.2</v>
      </c>
      <c r="Q197" s="44">
        <f>+J197+K197+M197</f>
        <v>9192.119999999999</v>
      </c>
      <c r="R197" s="41">
        <f>+F197-P197</f>
        <v>58335.8</v>
      </c>
      <c r="S197" s="27">
        <v>111</v>
      </c>
    </row>
    <row r="198" spans="1:19" s="25" customFormat="1" ht="15.75" customHeight="1">
      <c r="A198" s="32"/>
      <c r="B198" s="100"/>
      <c r="C198" s="100"/>
      <c r="D198" s="84"/>
      <c r="E198" s="83"/>
      <c r="F198" s="105"/>
      <c r="G198" s="90"/>
      <c r="H198" s="41"/>
      <c r="I198" s="41"/>
      <c r="J198" s="41"/>
      <c r="K198" s="42"/>
      <c r="L198" s="43"/>
      <c r="M198" s="43"/>
      <c r="N198" s="89"/>
      <c r="O198" s="41"/>
      <c r="P198" s="41"/>
      <c r="Q198" s="44"/>
      <c r="R198" s="41"/>
      <c r="S198" s="27"/>
    </row>
    <row r="199" spans="1:19" s="25" customFormat="1" ht="16.5" customHeight="1">
      <c r="A199" s="31">
        <v>93</v>
      </c>
      <c r="B199" s="100" t="s">
        <v>241</v>
      </c>
      <c r="C199" s="100" t="s">
        <v>71</v>
      </c>
      <c r="D199" s="84" t="s">
        <v>191</v>
      </c>
      <c r="E199" s="83" t="s">
        <v>37</v>
      </c>
      <c r="F199" s="105">
        <v>43999.99</v>
      </c>
      <c r="G199" s="9"/>
      <c r="H199" s="41"/>
      <c r="I199" s="41">
        <f>+F199*2.87%</f>
        <v>1262.7997129999999</v>
      </c>
      <c r="J199" s="41">
        <f>+F199*7.1%</f>
        <v>3123.9992899999997</v>
      </c>
      <c r="K199" s="42">
        <v>394.32</v>
      </c>
      <c r="L199" s="43">
        <f>+F199*3.04%</f>
        <v>1337.599696</v>
      </c>
      <c r="M199" s="43">
        <f>+F199*7.09%</f>
        <v>3119.599291</v>
      </c>
      <c r="N199" s="89"/>
      <c r="O199" s="41">
        <f>SUM(I199:N199)</f>
        <v>9238.31799</v>
      </c>
      <c r="P199" s="41">
        <f>+G199+H199+I199+L199+N199</f>
        <v>2600.3994089999997</v>
      </c>
      <c r="Q199" s="44">
        <f>+J199+K199+M199</f>
        <v>6637.918581</v>
      </c>
      <c r="R199" s="41">
        <f>+F199-P199</f>
        <v>41399.590591</v>
      </c>
      <c r="S199" s="27">
        <v>111</v>
      </c>
    </row>
    <row r="200" spans="1:19" s="25" customFormat="1" ht="15.75" customHeight="1">
      <c r="A200" s="32"/>
      <c r="B200" s="100"/>
      <c r="C200" s="100"/>
      <c r="D200" s="84"/>
      <c r="E200" s="83"/>
      <c r="F200" s="105"/>
      <c r="G200" s="90"/>
      <c r="H200" s="41"/>
      <c r="I200" s="41"/>
      <c r="J200" s="41"/>
      <c r="K200" s="42"/>
      <c r="L200" s="43"/>
      <c r="M200" s="43"/>
      <c r="N200" s="89"/>
      <c r="O200" s="41"/>
      <c r="P200" s="41"/>
      <c r="Q200" s="44"/>
      <c r="R200" s="41"/>
      <c r="S200" s="27"/>
    </row>
    <row r="201" spans="1:19" s="25" customFormat="1" ht="16.5" customHeight="1">
      <c r="A201" s="31">
        <v>94</v>
      </c>
      <c r="B201" s="100" t="s">
        <v>192</v>
      </c>
      <c r="C201" s="100" t="s">
        <v>126</v>
      </c>
      <c r="D201" s="84" t="s">
        <v>127</v>
      </c>
      <c r="E201" s="83" t="s">
        <v>37</v>
      </c>
      <c r="F201" s="105">
        <v>24166.57</v>
      </c>
      <c r="G201" s="9"/>
      <c r="H201" s="41"/>
      <c r="I201" s="41">
        <f>+F201*2.87%</f>
        <v>693.580559</v>
      </c>
      <c r="J201" s="41">
        <f>+F201*7.1%</f>
        <v>1715.8264699999997</v>
      </c>
      <c r="K201" s="42">
        <v>394.32</v>
      </c>
      <c r="L201" s="43">
        <f>+F201*3.04%</f>
        <v>734.663728</v>
      </c>
      <c r="M201" s="43">
        <f>+F201*7.09%</f>
        <v>1713.409813</v>
      </c>
      <c r="N201" s="89"/>
      <c r="O201" s="41">
        <f>SUM(I201:N201)</f>
        <v>5251.80057</v>
      </c>
      <c r="P201" s="41">
        <f>+G201+H201+I201+L201+N201</f>
        <v>1428.244287</v>
      </c>
      <c r="Q201" s="44">
        <f>+J201+K201+M201</f>
        <v>3823.556283</v>
      </c>
      <c r="R201" s="41">
        <f>+F201-P201</f>
        <v>22738.325713</v>
      </c>
      <c r="S201" s="27">
        <v>111</v>
      </c>
    </row>
    <row r="202" spans="1:19" s="25" customFormat="1" ht="15.75" customHeight="1">
      <c r="A202" s="32"/>
      <c r="B202" s="100"/>
      <c r="C202" s="100"/>
      <c r="D202" s="84"/>
      <c r="E202" s="83"/>
      <c r="F202" s="105"/>
      <c r="G202" s="90"/>
      <c r="H202" s="41"/>
      <c r="I202" s="41"/>
      <c r="J202" s="41"/>
      <c r="K202" s="42"/>
      <c r="L202" s="43"/>
      <c r="M202" s="43"/>
      <c r="N202" s="89"/>
      <c r="O202" s="41"/>
      <c r="P202" s="41"/>
      <c r="Q202" s="44"/>
      <c r="R202" s="41"/>
      <c r="S202" s="27"/>
    </row>
    <row r="203" spans="1:19" s="25" customFormat="1" ht="16.5" customHeight="1">
      <c r="A203" s="31">
        <v>95</v>
      </c>
      <c r="B203" s="100" t="s">
        <v>193</v>
      </c>
      <c r="C203" s="100" t="s">
        <v>161</v>
      </c>
      <c r="D203" s="84" t="s">
        <v>194</v>
      </c>
      <c r="E203" s="83" t="s">
        <v>37</v>
      </c>
      <c r="F203" s="105">
        <v>100000</v>
      </c>
      <c r="G203" s="9"/>
      <c r="H203" s="41"/>
      <c r="I203" s="41">
        <f>+F203*2.87%</f>
        <v>2870</v>
      </c>
      <c r="J203" s="41">
        <f>+F203*7.1%</f>
        <v>7099.999999999999</v>
      </c>
      <c r="K203" s="42">
        <v>394.32</v>
      </c>
      <c r="L203" s="43">
        <f>+F203*3.04%</f>
        <v>3040</v>
      </c>
      <c r="M203" s="43">
        <f>+F203*7.09%</f>
        <v>7090.000000000001</v>
      </c>
      <c r="N203" s="89"/>
      <c r="O203" s="41">
        <f>SUM(I203:N203)</f>
        <v>20494.32</v>
      </c>
      <c r="P203" s="41">
        <f>+G203+H203+I203+L203+N203</f>
        <v>5910</v>
      </c>
      <c r="Q203" s="44">
        <f>+J203+K203+M203</f>
        <v>14584.32</v>
      </c>
      <c r="R203" s="41">
        <f>+F203-P203</f>
        <v>94090</v>
      </c>
      <c r="S203" s="27">
        <v>111</v>
      </c>
    </row>
    <row r="204" spans="1:19" s="25" customFormat="1" ht="15.75" customHeight="1">
      <c r="A204" s="32"/>
      <c r="B204" s="100"/>
      <c r="C204" s="100"/>
      <c r="D204" s="84"/>
      <c r="E204" s="83"/>
      <c r="F204" s="105"/>
      <c r="G204" s="90"/>
      <c r="H204" s="41"/>
      <c r="I204" s="41"/>
      <c r="J204" s="41"/>
      <c r="K204" s="42"/>
      <c r="L204" s="43"/>
      <c r="M204" s="43"/>
      <c r="N204" s="89"/>
      <c r="O204" s="41"/>
      <c r="P204" s="41"/>
      <c r="Q204" s="44"/>
      <c r="R204" s="41"/>
      <c r="S204" s="27"/>
    </row>
    <row r="205" spans="1:19" s="25" customFormat="1" ht="16.5" customHeight="1">
      <c r="A205" s="31">
        <v>96</v>
      </c>
      <c r="B205" s="100" t="s">
        <v>195</v>
      </c>
      <c r="C205" s="100" t="s">
        <v>68</v>
      </c>
      <c r="D205" s="84" t="s">
        <v>196</v>
      </c>
      <c r="E205" s="83" t="s">
        <v>37</v>
      </c>
      <c r="F205" s="105">
        <v>100000</v>
      </c>
      <c r="G205" s="9"/>
      <c r="H205" s="41"/>
      <c r="I205" s="41">
        <f>+F205*2.87%</f>
        <v>2870</v>
      </c>
      <c r="J205" s="41">
        <f>+F205*7.1%</f>
        <v>7099.999999999999</v>
      </c>
      <c r="K205" s="42">
        <v>394.32</v>
      </c>
      <c r="L205" s="43">
        <f>+F205*3.04%</f>
        <v>3040</v>
      </c>
      <c r="M205" s="43">
        <f>+F205*7.09%</f>
        <v>7090.000000000001</v>
      </c>
      <c r="N205" s="89"/>
      <c r="O205" s="41">
        <f>SUM(I205:N205)</f>
        <v>20494.32</v>
      </c>
      <c r="P205" s="41">
        <f>+G205+H205+I205+L205+N205</f>
        <v>5910</v>
      </c>
      <c r="Q205" s="44">
        <f>+J205+K205+M205</f>
        <v>14584.32</v>
      </c>
      <c r="R205" s="41">
        <f>+F205-P205</f>
        <v>94090</v>
      </c>
      <c r="S205" s="27">
        <v>111</v>
      </c>
    </row>
    <row r="206" spans="1:19" s="25" customFormat="1" ht="15.75" customHeight="1">
      <c r="A206" s="32"/>
      <c r="B206" s="100"/>
      <c r="C206" s="100"/>
      <c r="D206" s="84"/>
      <c r="E206" s="83"/>
      <c r="F206" s="105"/>
      <c r="G206" s="90"/>
      <c r="H206" s="41"/>
      <c r="I206" s="41"/>
      <c r="J206" s="41"/>
      <c r="K206" s="42"/>
      <c r="L206" s="43"/>
      <c r="M206" s="43"/>
      <c r="N206" s="89"/>
      <c r="O206" s="41"/>
      <c r="P206" s="41"/>
      <c r="Q206" s="44"/>
      <c r="R206" s="41"/>
      <c r="S206" s="27"/>
    </row>
    <row r="207" spans="1:19" s="25" customFormat="1" ht="16.5" customHeight="1">
      <c r="A207" s="31">
        <v>97</v>
      </c>
      <c r="B207" s="100" t="s">
        <v>197</v>
      </c>
      <c r="C207" s="100" t="s">
        <v>71</v>
      </c>
      <c r="D207" s="84" t="s">
        <v>198</v>
      </c>
      <c r="E207" s="83" t="s">
        <v>37</v>
      </c>
      <c r="F207" s="105">
        <v>100000</v>
      </c>
      <c r="G207" s="9"/>
      <c r="H207" s="41"/>
      <c r="I207" s="41">
        <f>+F207*2.87%</f>
        <v>2870</v>
      </c>
      <c r="J207" s="41">
        <f>+F207*7.1%</f>
        <v>7099.999999999999</v>
      </c>
      <c r="K207" s="42">
        <v>394.32</v>
      </c>
      <c r="L207" s="43">
        <f>+F207*3.04%</f>
        <v>3040</v>
      </c>
      <c r="M207" s="43">
        <f>+F207*7.09%</f>
        <v>7090.000000000001</v>
      </c>
      <c r="N207" s="89"/>
      <c r="O207" s="41">
        <f>SUM(I207:N207)</f>
        <v>20494.32</v>
      </c>
      <c r="P207" s="41">
        <f>+G207+H207+I207+L207+N207</f>
        <v>5910</v>
      </c>
      <c r="Q207" s="44">
        <f>+J207+K207+M207</f>
        <v>14584.32</v>
      </c>
      <c r="R207" s="41">
        <f>+F207-P207</f>
        <v>94090</v>
      </c>
      <c r="S207" s="27">
        <v>111</v>
      </c>
    </row>
    <row r="208" spans="1:19" s="25" customFormat="1" ht="15.75" customHeight="1">
      <c r="A208" s="32"/>
      <c r="B208" s="100"/>
      <c r="C208" s="100"/>
      <c r="D208" s="84"/>
      <c r="E208" s="83"/>
      <c r="F208" s="105"/>
      <c r="G208" s="90"/>
      <c r="H208" s="41"/>
      <c r="I208" s="41"/>
      <c r="J208" s="41"/>
      <c r="K208" s="42"/>
      <c r="L208" s="43"/>
      <c r="M208" s="43"/>
      <c r="N208" s="89"/>
      <c r="O208" s="41"/>
      <c r="P208" s="41"/>
      <c r="Q208" s="44"/>
      <c r="R208" s="41"/>
      <c r="S208" s="27"/>
    </row>
    <row r="209" spans="1:19" s="25" customFormat="1" ht="16.5" customHeight="1">
      <c r="A209" s="31">
        <v>98</v>
      </c>
      <c r="B209" s="100" t="s">
        <v>199</v>
      </c>
      <c r="C209" s="100" t="s">
        <v>71</v>
      </c>
      <c r="D209" s="84" t="s">
        <v>200</v>
      </c>
      <c r="E209" s="83" t="s">
        <v>37</v>
      </c>
      <c r="F209" s="105">
        <v>35999.91</v>
      </c>
      <c r="G209" s="9"/>
      <c r="H209" s="41"/>
      <c r="I209" s="41">
        <f>+F209*2.87%</f>
        <v>1033.197417</v>
      </c>
      <c r="J209" s="41">
        <f>+F209*7.1%</f>
        <v>2555.99361</v>
      </c>
      <c r="K209" s="42">
        <v>394.32</v>
      </c>
      <c r="L209" s="43">
        <f>+F209*3.04%</f>
        <v>1094.3972640000002</v>
      </c>
      <c r="M209" s="43">
        <f>+F209*7.09%</f>
        <v>2552.3936190000004</v>
      </c>
      <c r="N209" s="89"/>
      <c r="O209" s="41">
        <f>SUM(I209:N209)</f>
        <v>7630.30191</v>
      </c>
      <c r="P209" s="41">
        <f>+G209+H209+I209+L209+N209</f>
        <v>2127.5946810000005</v>
      </c>
      <c r="Q209" s="44">
        <f>+J209+K209+M209</f>
        <v>5502.707229000001</v>
      </c>
      <c r="R209" s="41">
        <f>+F209-P209</f>
        <v>33872.315319</v>
      </c>
      <c r="S209" s="27">
        <v>111</v>
      </c>
    </row>
    <row r="210" spans="1:19" s="25" customFormat="1" ht="15.75" customHeight="1">
      <c r="A210" s="32"/>
      <c r="B210" s="100"/>
      <c r="C210" s="100"/>
      <c r="D210" s="84"/>
      <c r="E210" s="83"/>
      <c r="F210" s="105"/>
      <c r="G210" s="90"/>
      <c r="H210" s="41"/>
      <c r="I210" s="41"/>
      <c r="J210" s="41"/>
      <c r="K210" s="42"/>
      <c r="L210" s="43"/>
      <c r="M210" s="43"/>
      <c r="N210" s="89"/>
      <c r="O210" s="41"/>
      <c r="P210" s="41"/>
      <c r="Q210" s="44"/>
      <c r="R210" s="41"/>
      <c r="S210" s="27"/>
    </row>
    <row r="211" spans="1:19" s="25" customFormat="1" ht="16.5" customHeight="1">
      <c r="A211" s="31">
        <v>99</v>
      </c>
      <c r="B211" s="100" t="s">
        <v>201</v>
      </c>
      <c r="C211" s="100" t="s">
        <v>202</v>
      </c>
      <c r="D211" s="84" t="s">
        <v>203</v>
      </c>
      <c r="E211" s="83" t="s">
        <v>37</v>
      </c>
      <c r="F211" s="105">
        <v>383499.97</v>
      </c>
      <c r="G211" s="9"/>
      <c r="H211" s="41"/>
      <c r="I211" s="41">
        <f>+F211*2.87%</f>
        <v>11006.449138999998</v>
      </c>
      <c r="J211" s="41">
        <f>+F211*7.1%</f>
        <v>27228.497869999996</v>
      </c>
      <c r="K211" s="42">
        <v>394.32</v>
      </c>
      <c r="L211" s="43">
        <f>+F211*3.04%</f>
        <v>11658.399087999998</v>
      </c>
      <c r="M211" s="43">
        <f>+F211*7.09%</f>
        <v>27190.147872999998</v>
      </c>
      <c r="N211" s="89"/>
      <c r="O211" s="41">
        <f>SUM(I211:N211)</f>
        <v>77477.81396999999</v>
      </c>
      <c r="P211" s="41">
        <f>+G211+H211+I211+L211+N211</f>
        <v>22664.848226999995</v>
      </c>
      <c r="Q211" s="44">
        <f>+J211+K211+M211</f>
        <v>54812.96574299999</v>
      </c>
      <c r="R211" s="41">
        <f>+F211-P211</f>
        <v>360835.121773</v>
      </c>
      <c r="S211" s="27">
        <v>111</v>
      </c>
    </row>
    <row r="212" spans="1:19" s="25" customFormat="1" ht="15.75" customHeight="1">
      <c r="A212" s="32"/>
      <c r="B212" s="100"/>
      <c r="C212" s="100"/>
      <c r="D212" s="84"/>
      <c r="E212" s="83"/>
      <c r="F212" s="105"/>
      <c r="G212" s="90"/>
      <c r="H212" s="41"/>
      <c r="I212" s="41"/>
      <c r="J212" s="41"/>
      <c r="K212" s="42"/>
      <c r="L212" s="43"/>
      <c r="M212" s="43"/>
      <c r="N212" s="89"/>
      <c r="O212" s="41"/>
      <c r="P212" s="41"/>
      <c r="Q212" s="44"/>
      <c r="R212" s="41"/>
      <c r="S212" s="27"/>
    </row>
    <row r="213" spans="1:19" s="25" customFormat="1" ht="16.5" customHeight="1">
      <c r="A213" s="31">
        <v>100</v>
      </c>
      <c r="B213" s="100" t="s">
        <v>204</v>
      </c>
      <c r="C213" s="100" t="s">
        <v>50</v>
      </c>
      <c r="D213" s="84" t="s">
        <v>166</v>
      </c>
      <c r="E213" s="83" t="s">
        <v>37</v>
      </c>
      <c r="F213" s="105">
        <v>75000</v>
      </c>
      <c r="G213" s="9"/>
      <c r="H213" s="41"/>
      <c r="I213" s="41">
        <f>+F213*2.87%</f>
        <v>2152.5</v>
      </c>
      <c r="J213" s="41">
        <f>+F213*7.1%</f>
        <v>5324.999999999999</v>
      </c>
      <c r="K213" s="42">
        <v>394.32</v>
      </c>
      <c r="L213" s="43">
        <f>+F213*3.04%</f>
        <v>2280</v>
      </c>
      <c r="M213" s="43">
        <f>+F213*7.09%</f>
        <v>5317.5</v>
      </c>
      <c r="N213" s="89"/>
      <c r="O213" s="41">
        <f>SUM(I213:N213)</f>
        <v>15469.32</v>
      </c>
      <c r="P213" s="41">
        <f>+G213+H213+I213+L213+N213</f>
        <v>4432.5</v>
      </c>
      <c r="Q213" s="44">
        <f>+J213+K213+M213</f>
        <v>11036.82</v>
      </c>
      <c r="R213" s="41">
        <f>+F213-P213</f>
        <v>70567.5</v>
      </c>
      <c r="S213" s="27">
        <v>111</v>
      </c>
    </row>
    <row r="214" spans="1:19" s="25" customFormat="1" ht="15.75" customHeight="1">
      <c r="A214" s="32"/>
      <c r="B214" s="100"/>
      <c r="C214" s="100"/>
      <c r="D214" s="84"/>
      <c r="E214" s="83"/>
      <c r="F214" s="105"/>
      <c r="G214" s="90"/>
      <c r="H214" s="41"/>
      <c r="I214" s="41"/>
      <c r="J214" s="41"/>
      <c r="K214" s="42"/>
      <c r="L214" s="43"/>
      <c r="M214" s="43"/>
      <c r="N214" s="89"/>
      <c r="O214" s="41"/>
      <c r="P214" s="41"/>
      <c r="Q214" s="44"/>
      <c r="R214" s="41"/>
      <c r="S214" s="27"/>
    </row>
    <row r="215" spans="1:19" s="25" customFormat="1" ht="16.5" customHeight="1">
      <c r="A215" s="31">
        <v>101</v>
      </c>
      <c r="B215" s="100" t="s">
        <v>205</v>
      </c>
      <c r="C215" s="100" t="s">
        <v>71</v>
      </c>
      <c r="D215" s="84" t="s">
        <v>40</v>
      </c>
      <c r="E215" s="83" t="s">
        <v>37</v>
      </c>
      <c r="F215" s="105">
        <v>76999.99</v>
      </c>
      <c r="G215" s="9"/>
      <c r="H215" s="41"/>
      <c r="I215" s="41">
        <f>+F215*2.87%</f>
        <v>2209.8997130000002</v>
      </c>
      <c r="J215" s="41">
        <f>+F215*7.1%</f>
        <v>5466.99929</v>
      </c>
      <c r="K215" s="42">
        <v>394.32</v>
      </c>
      <c r="L215" s="43">
        <f>+F215*3.04%</f>
        <v>2340.799696</v>
      </c>
      <c r="M215" s="43">
        <f>+F215*7.09%</f>
        <v>5459.299291000001</v>
      </c>
      <c r="N215" s="89"/>
      <c r="O215" s="41">
        <f>SUM(I215:N215)</f>
        <v>15871.317990000001</v>
      </c>
      <c r="P215" s="41">
        <f>+G215+H215+I215+L215+N215</f>
        <v>4550.699409000001</v>
      </c>
      <c r="Q215" s="44">
        <f>+J215+K215+M215</f>
        <v>11320.618581</v>
      </c>
      <c r="R215" s="41">
        <f>+F215-P215</f>
        <v>72449.290591</v>
      </c>
      <c r="S215" s="27">
        <v>111</v>
      </c>
    </row>
    <row r="216" spans="1:19" s="25" customFormat="1" ht="15.75" customHeight="1">
      <c r="A216" s="32"/>
      <c r="B216" s="100"/>
      <c r="C216" s="100"/>
      <c r="D216" s="84"/>
      <c r="E216" s="83"/>
      <c r="F216" s="105"/>
      <c r="G216" s="90"/>
      <c r="H216" s="41"/>
      <c r="I216" s="41"/>
      <c r="J216" s="41"/>
      <c r="K216" s="42"/>
      <c r="L216" s="43"/>
      <c r="M216" s="43"/>
      <c r="N216" s="89"/>
      <c r="O216" s="41"/>
      <c r="P216" s="41"/>
      <c r="Q216" s="44"/>
      <c r="R216" s="41"/>
      <c r="S216" s="27"/>
    </row>
    <row r="217" spans="1:19" s="25" customFormat="1" ht="16.5" customHeight="1">
      <c r="A217" s="31">
        <v>102</v>
      </c>
      <c r="B217" s="100" t="s">
        <v>206</v>
      </c>
      <c r="C217" s="100" t="s">
        <v>53</v>
      </c>
      <c r="D217" s="84" t="s">
        <v>207</v>
      </c>
      <c r="E217" s="83" t="s">
        <v>37</v>
      </c>
      <c r="F217" s="105">
        <v>9533.26</v>
      </c>
      <c r="G217" s="9"/>
      <c r="H217" s="41"/>
      <c r="I217" s="41">
        <f>+F217*2.87%</f>
        <v>273.604562</v>
      </c>
      <c r="J217" s="41">
        <f>+F217*7.1%</f>
        <v>676.86146</v>
      </c>
      <c r="K217" s="42">
        <v>394.32</v>
      </c>
      <c r="L217" s="43">
        <f>+F217*3.04%</f>
        <v>289.811104</v>
      </c>
      <c r="M217" s="43">
        <f>+F217*7.09%</f>
        <v>675.908134</v>
      </c>
      <c r="N217" s="89"/>
      <c r="O217" s="41">
        <f>SUM(I217:N217)</f>
        <v>2310.50526</v>
      </c>
      <c r="P217" s="41">
        <f>+G217+H217+I217+L217+N217</f>
        <v>563.415666</v>
      </c>
      <c r="Q217" s="44">
        <f>+J217+K217+M217</f>
        <v>1747.089594</v>
      </c>
      <c r="R217" s="41">
        <f>+F217-P217</f>
        <v>8969.844334</v>
      </c>
      <c r="S217" s="27">
        <v>111</v>
      </c>
    </row>
    <row r="218" spans="1:19" s="25" customFormat="1" ht="15.75" customHeight="1">
      <c r="A218" s="32"/>
      <c r="B218" s="100"/>
      <c r="C218" s="100"/>
      <c r="D218" s="84"/>
      <c r="E218" s="83"/>
      <c r="F218" s="105"/>
      <c r="G218" s="90"/>
      <c r="H218" s="41"/>
      <c r="I218" s="41"/>
      <c r="J218" s="41"/>
      <c r="K218" s="42"/>
      <c r="L218" s="43"/>
      <c r="M218" s="43"/>
      <c r="N218" s="89"/>
      <c r="O218" s="41"/>
      <c r="P218" s="41"/>
      <c r="Q218" s="44"/>
      <c r="R218" s="41"/>
      <c r="S218" s="27"/>
    </row>
    <row r="219" spans="1:19" s="25" customFormat="1" ht="16.5" customHeight="1">
      <c r="A219" s="31">
        <v>103</v>
      </c>
      <c r="B219" s="100" t="s">
        <v>208</v>
      </c>
      <c r="C219" s="100" t="s">
        <v>53</v>
      </c>
      <c r="D219" s="84" t="s">
        <v>209</v>
      </c>
      <c r="E219" s="83" t="s">
        <v>37</v>
      </c>
      <c r="F219" s="105">
        <v>18333.26</v>
      </c>
      <c r="G219" s="9"/>
      <c r="H219" s="41"/>
      <c r="I219" s="41">
        <f>+F219*2.87%</f>
        <v>526.1645619999999</v>
      </c>
      <c r="J219" s="41">
        <f>+F219*7.1%</f>
        <v>1301.6614599999998</v>
      </c>
      <c r="K219" s="42">
        <v>394.32</v>
      </c>
      <c r="L219" s="43">
        <f>+F219*3.04%</f>
        <v>557.331104</v>
      </c>
      <c r="M219" s="43">
        <f>+F219*7.09%</f>
        <v>1299.8281339999999</v>
      </c>
      <c r="N219" s="89"/>
      <c r="O219" s="41">
        <f>SUM(I219:N219)</f>
        <v>4079.3052599999996</v>
      </c>
      <c r="P219" s="41">
        <f>+G219+H219+I219+L219+N219</f>
        <v>1083.4956659999998</v>
      </c>
      <c r="Q219" s="44">
        <f>+J219+K219+M219</f>
        <v>2995.8095939999994</v>
      </c>
      <c r="R219" s="41">
        <f>+F219-P219</f>
        <v>17249.764334</v>
      </c>
      <c r="S219" s="27">
        <v>111</v>
      </c>
    </row>
    <row r="220" spans="1:19" s="25" customFormat="1" ht="15.75" customHeight="1">
      <c r="A220" s="32"/>
      <c r="B220" s="100"/>
      <c r="C220" s="100"/>
      <c r="D220" s="84"/>
      <c r="E220" s="83"/>
      <c r="F220" s="105"/>
      <c r="G220" s="90"/>
      <c r="H220" s="41"/>
      <c r="I220" s="41"/>
      <c r="J220" s="41"/>
      <c r="K220" s="42"/>
      <c r="L220" s="43"/>
      <c r="M220" s="43"/>
      <c r="N220" s="89"/>
      <c r="O220" s="41"/>
      <c r="P220" s="41"/>
      <c r="Q220" s="44"/>
      <c r="R220" s="41"/>
      <c r="S220" s="27"/>
    </row>
    <row r="221" spans="1:19" s="25" customFormat="1" ht="16.5" customHeight="1">
      <c r="A221" s="31">
        <v>104</v>
      </c>
      <c r="B221" s="100" t="s">
        <v>210</v>
      </c>
      <c r="C221" s="100" t="s">
        <v>202</v>
      </c>
      <c r="D221" s="84" t="s">
        <v>72</v>
      </c>
      <c r="E221" s="83" t="s">
        <v>37</v>
      </c>
      <c r="F221" s="105">
        <v>40000</v>
      </c>
      <c r="G221" s="9"/>
      <c r="H221" s="41"/>
      <c r="I221" s="41">
        <f>+F221*2.87%</f>
        <v>1148</v>
      </c>
      <c r="J221" s="41">
        <f>+F221*7.1%</f>
        <v>2839.9999999999995</v>
      </c>
      <c r="K221" s="42">
        <v>394.32</v>
      </c>
      <c r="L221" s="43">
        <f>+F221*3.04%</f>
        <v>1216</v>
      </c>
      <c r="M221" s="43">
        <f>+F221*7.09%</f>
        <v>2836</v>
      </c>
      <c r="N221" s="89"/>
      <c r="O221" s="41">
        <f>SUM(I221:N221)</f>
        <v>8434.32</v>
      </c>
      <c r="P221" s="41">
        <f>+G221+H221+I221+L221+N221</f>
        <v>2364</v>
      </c>
      <c r="Q221" s="44">
        <f>+J221+K221+M221</f>
        <v>6070.32</v>
      </c>
      <c r="R221" s="41">
        <f>+F221-P221</f>
        <v>37636</v>
      </c>
      <c r="S221" s="27">
        <v>111</v>
      </c>
    </row>
    <row r="222" spans="1:19" s="25" customFormat="1" ht="15.75" customHeight="1">
      <c r="A222" s="32"/>
      <c r="B222" s="100"/>
      <c r="C222" s="100"/>
      <c r="D222" s="84"/>
      <c r="E222" s="83"/>
      <c r="F222" s="105"/>
      <c r="G222" s="90"/>
      <c r="H222" s="41"/>
      <c r="I222" s="41"/>
      <c r="J222" s="41"/>
      <c r="K222" s="42"/>
      <c r="L222" s="43"/>
      <c r="M222" s="43"/>
      <c r="N222" s="89"/>
      <c r="O222" s="41"/>
      <c r="P222" s="41"/>
      <c r="Q222" s="44"/>
      <c r="R222" s="41"/>
      <c r="S222" s="27"/>
    </row>
    <row r="223" spans="1:19" s="25" customFormat="1" ht="16.5" customHeight="1">
      <c r="A223" s="31">
        <v>105</v>
      </c>
      <c r="B223" s="100" t="s">
        <v>211</v>
      </c>
      <c r="C223" s="100" t="s">
        <v>58</v>
      </c>
      <c r="D223" s="84" t="s">
        <v>72</v>
      </c>
      <c r="E223" s="83" t="s">
        <v>37</v>
      </c>
      <c r="F223" s="105">
        <v>17499.93</v>
      </c>
      <c r="G223" s="9"/>
      <c r="H223" s="41"/>
      <c r="I223" s="41">
        <f>+F223*2.87%</f>
        <v>502.247991</v>
      </c>
      <c r="J223" s="41">
        <f>+F223*7.1%</f>
        <v>1242.4950299999998</v>
      </c>
      <c r="K223" s="42">
        <v>394.32</v>
      </c>
      <c r="L223" s="43">
        <f>+F223*3.04%</f>
        <v>531.997872</v>
      </c>
      <c r="M223" s="43">
        <f>+F223*7.09%</f>
        <v>1240.7450370000001</v>
      </c>
      <c r="N223" s="89"/>
      <c r="O223" s="41">
        <f>SUM(I223:N223)</f>
        <v>3911.80593</v>
      </c>
      <c r="P223" s="41">
        <f>+G223+H223+I223+L223+N223</f>
        <v>1034.245863</v>
      </c>
      <c r="Q223" s="44">
        <f>+J223+K223+M223</f>
        <v>2877.560067</v>
      </c>
      <c r="R223" s="41">
        <f>+F223-P223</f>
        <v>16465.684137</v>
      </c>
      <c r="S223" s="27">
        <v>111</v>
      </c>
    </row>
    <row r="224" spans="1:19" s="25" customFormat="1" ht="15.75" customHeight="1">
      <c r="A224" s="32"/>
      <c r="B224" s="100"/>
      <c r="C224" s="100"/>
      <c r="D224" s="84"/>
      <c r="E224" s="83"/>
      <c r="F224" s="105"/>
      <c r="G224" s="90"/>
      <c r="H224" s="41"/>
      <c r="I224" s="41"/>
      <c r="J224" s="41"/>
      <c r="K224" s="42"/>
      <c r="L224" s="43"/>
      <c r="M224" s="43"/>
      <c r="N224" s="89"/>
      <c r="O224" s="41"/>
      <c r="P224" s="41"/>
      <c r="Q224" s="44"/>
      <c r="R224" s="41"/>
      <c r="S224" s="27"/>
    </row>
    <row r="225" spans="1:19" s="25" customFormat="1" ht="36" customHeight="1">
      <c r="A225" s="31">
        <v>106</v>
      </c>
      <c r="B225" s="100" t="s">
        <v>212</v>
      </c>
      <c r="C225" s="100" t="s">
        <v>53</v>
      </c>
      <c r="D225" s="84" t="s">
        <v>105</v>
      </c>
      <c r="E225" s="83" t="s">
        <v>37</v>
      </c>
      <c r="F225" s="105">
        <v>13800</v>
      </c>
      <c r="G225" s="9"/>
      <c r="H225" s="41"/>
      <c r="I225" s="41">
        <f>+F225*2.87%</f>
        <v>396.06</v>
      </c>
      <c r="J225" s="41">
        <f>+F225*7.1%</f>
        <v>979.8</v>
      </c>
      <c r="K225" s="42">
        <v>394.32</v>
      </c>
      <c r="L225" s="43">
        <f>+F225*3.04%</f>
        <v>419.52</v>
      </c>
      <c r="M225" s="43">
        <f>+F225*7.09%</f>
        <v>978.4200000000001</v>
      </c>
      <c r="N225" s="89"/>
      <c r="O225" s="41">
        <f>SUM(I225:N225)</f>
        <v>3168.12</v>
      </c>
      <c r="P225" s="41">
        <f>+G225+H225+I225+L225+N225</f>
        <v>815.5799999999999</v>
      </c>
      <c r="Q225" s="44">
        <f>+J225+K225+M225</f>
        <v>2352.54</v>
      </c>
      <c r="R225" s="41">
        <f>+F225-P225</f>
        <v>12984.42</v>
      </c>
      <c r="S225" s="27">
        <v>111</v>
      </c>
    </row>
    <row r="226" spans="1:19" s="25" customFormat="1" ht="15.75" customHeight="1">
      <c r="A226" s="32"/>
      <c r="B226" s="100"/>
      <c r="C226" s="100"/>
      <c r="D226" s="84"/>
      <c r="E226" s="83"/>
      <c r="F226" s="105"/>
      <c r="G226" s="90"/>
      <c r="H226" s="41"/>
      <c r="I226" s="41"/>
      <c r="J226" s="41"/>
      <c r="K226" s="42"/>
      <c r="L226" s="43"/>
      <c r="M226" s="43"/>
      <c r="N226" s="89"/>
      <c r="O226" s="41"/>
      <c r="P226" s="41"/>
      <c r="Q226" s="44"/>
      <c r="R226" s="41"/>
      <c r="S226" s="27"/>
    </row>
    <row r="227" spans="1:19" s="25" customFormat="1" ht="16.5" customHeight="1">
      <c r="A227" s="31">
        <v>107</v>
      </c>
      <c r="B227" s="100" t="s">
        <v>213</v>
      </c>
      <c r="C227" s="100" t="s">
        <v>53</v>
      </c>
      <c r="D227" s="84" t="s">
        <v>101</v>
      </c>
      <c r="E227" s="83" t="s">
        <v>37</v>
      </c>
      <c r="F227" s="105">
        <v>10500</v>
      </c>
      <c r="G227" s="9"/>
      <c r="H227" s="41"/>
      <c r="I227" s="41">
        <f>+F227*2.87%</f>
        <v>301.35</v>
      </c>
      <c r="J227" s="41">
        <f>+F227*7.1%</f>
        <v>745.4999999999999</v>
      </c>
      <c r="K227" s="42">
        <v>394.32</v>
      </c>
      <c r="L227" s="43">
        <f>+F227*3.04%</f>
        <v>319.2</v>
      </c>
      <c r="M227" s="43">
        <f>+F227*7.09%</f>
        <v>744.45</v>
      </c>
      <c r="N227" s="89"/>
      <c r="O227" s="41">
        <f>SUM(I227:N227)</f>
        <v>2504.8199999999997</v>
      </c>
      <c r="P227" s="41">
        <f>+G227+H227+I227+L227+N227</f>
        <v>620.55</v>
      </c>
      <c r="Q227" s="44">
        <f>+J227+K227+M227</f>
        <v>1884.27</v>
      </c>
      <c r="R227" s="41">
        <f>+F227-P227</f>
        <v>9879.45</v>
      </c>
      <c r="S227" s="27">
        <v>111</v>
      </c>
    </row>
    <row r="228" spans="1:19" s="25" customFormat="1" ht="15.75" customHeight="1">
      <c r="A228" s="32"/>
      <c r="B228" s="100"/>
      <c r="C228" s="100"/>
      <c r="D228" s="84"/>
      <c r="E228" s="83"/>
      <c r="F228" s="105"/>
      <c r="G228" s="90"/>
      <c r="H228" s="41"/>
      <c r="I228" s="41"/>
      <c r="J228" s="41"/>
      <c r="K228" s="42"/>
      <c r="L228" s="43"/>
      <c r="M228" s="43"/>
      <c r="N228" s="89"/>
      <c r="O228" s="41"/>
      <c r="P228" s="41"/>
      <c r="Q228" s="44"/>
      <c r="R228" s="41"/>
      <c r="S228" s="27"/>
    </row>
    <row r="229" spans="1:19" s="25" customFormat="1" ht="16.5" customHeight="1">
      <c r="A229" s="31">
        <v>108</v>
      </c>
      <c r="B229" s="100" t="s">
        <v>214</v>
      </c>
      <c r="C229" s="100" t="s">
        <v>98</v>
      </c>
      <c r="D229" s="84" t="s">
        <v>215</v>
      </c>
      <c r="E229" s="83" t="s">
        <v>37</v>
      </c>
      <c r="F229" s="105">
        <v>40000</v>
      </c>
      <c r="G229" s="9"/>
      <c r="H229" s="41"/>
      <c r="I229" s="41">
        <f>+F229*2.87%</f>
        <v>1148</v>
      </c>
      <c r="J229" s="41">
        <f>+F229*7.1%</f>
        <v>2839.9999999999995</v>
      </c>
      <c r="K229" s="42">
        <v>394.32</v>
      </c>
      <c r="L229" s="43">
        <f>+F229*3.04%</f>
        <v>1216</v>
      </c>
      <c r="M229" s="43">
        <f>+F229*7.09%</f>
        <v>2836</v>
      </c>
      <c r="N229" s="89"/>
      <c r="O229" s="41">
        <f>SUM(I229:N229)</f>
        <v>8434.32</v>
      </c>
      <c r="P229" s="41">
        <f>+G229+H229+I229+L229+N229</f>
        <v>2364</v>
      </c>
      <c r="Q229" s="44">
        <f>+J229+K229+M229</f>
        <v>6070.32</v>
      </c>
      <c r="R229" s="41">
        <f>+F229-P229</f>
        <v>37636</v>
      </c>
      <c r="S229" s="27">
        <v>111</v>
      </c>
    </row>
    <row r="230" spans="1:19" s="25" customFormat="1" ht="15.75" customHeight="1">
      <c r="A230" s="32"/>
      <c r="B230" s="100"/>
      <c r="C230" s="100"/>
      <c r="D230" s="84"/>
      <c r="E230" s="83"/>
      <c r="F230" s="105"/>
      <c r="G230" s="90"/>
      <c r="H230" s="41"/>
      <c r="I230" s="41"/>
      <c r="J230" s="41"/>
      <c r="K230" s="42"/>
      <c r="L230" s="43"/>
      <c r="M230" s="43"/>
      <c r="N230" s="89"/>
      <c r="O230" s="41"/>
      <c r="P230" s="41"/>
      <c r="Q230" s="44"/>
      <c r="R230" s="41"/>
      <c r="S230" s="27"/>
    </row>
    <row r="231" spans="1:19" s="25" customFormat="1" ht="16.5" customHeight="1">
      <c r="A231" s="31">
        <v>109</v>
      </c>
      <c r="B231" s="100" t="s">
        <v>216</v>
      </c>
      <c r="C231" s="100" t="s">
        <v>53</v>
      </c>
      <c r="D231" s="84" t="s">
        <v>207</v>
      </c>
      <c r="E231" s="83" t="s">
        <v>37</v>
      </c>
      <c r="F231" s="105">
        <v>13000</v>
      </c>
      <c r="G231" s="9"/>
      <c r="H231" s="41"/>
      <c r="I231" s="41">
        <f>+F231*2.87%</f>
        <v>373.1</v>
      </c>
      <c r="J231" s="41">
        <f>+F231*7.1%</f>
        <v>922.9999999999999</v>
      </c>
      <c r="K231" s="42">
        <v>394.32</v>
      </c>
      <c r="L231" s="43">
        <f>+F231*3.04%</f>
        <v>395.2</v>
      </c>
      <c r="M231" s="43">
        <f>+F231*7.09%</f>
        <v>921.7</v>
      </c>
      <c r="N231" s="89"/>
      <c r="O231" s="41">
        <f>SUM(I231:N231)</f>
        <v>3007.3199999999997</v>
      </c>
      <c r="P231" s="41">
        <f>+G231+H231+I231+L231+N231</f>
        <v>768.3</v>
      </c>
      <c r="Q231" s="44">
        <f>+J231+K231+M231</f>
        <v>2239.02</v>
      </c>
      <c r="R231" s="41">
        <f>+F231-P231</f>
        <v>12231.7</v>
      </c>
      <c r="S231" s="27">
        <v>111</v>
      </c>
    </row>
    <row r="232" spans="1:19" s="25" customFormat="1" ht="15.75" customHeight="1">
      <c r="A232" s="32"/>
      <c r="B232" s="100"/>
      <c r="C232" s="100"/>
      <c r="D232" s="84"/>
      <c r="E232" s="83"/>
      <c r="F232" s="105"/>
      <c r="G232" s="90"/>
      <c r="H232" s="41"/>
      <c r="I232" s="41"/>
      <c r="J232" s="41"/>
      <c r="K232" s="42"/>
      <c r="L232" s="43"/>
      <c r="M232" s="43"/>
      <c r="N232" s="89"/>
      <c r="O232" s="41"/>
      <c r="P232" s="41"/>
      <c r="Q232" s="44"/>
      <c r="R232" s="41"/>
      <c r="S232" s="27"/>
    </row>
    <row r="233" spans="1:19" s="25" customFormat="1" ht="16.5" customHeight="1">
      <c r="A233" s="31">
        <v>110</v>
      </c>
      <c r="B233" s="100" t="s">
        <v>217</v>
      </c>
      <c r="C233" s="100" t="s">
        <v>58</v>
      </c>
      <c r="D233" s="84" t="s">
        <v>90</v>
      </c>
      <c r="E233" s="83" t="s">
        <v>37</v>
      </c>
      <c r="F233" s="105">
        <v>21450</v>
      </c>
      <c r="G233" s="9"/>
      <c r="H233" s="41"/>
      <c r="I233" s="41">
        <f>+F233*2.87%</f>
        <v>615.615</v>
      </c>
      <c r="J233" s="41">
        <f>+F233*7.1%</f>
        <v>1522.9499999999998</v>
      </c>
      <c r="K233" s="42">
        <v>394.32</v>
      </c>
      <c r="L233" s="43">
        <f>+F233*3.04%</f>
        <v>652.08</v>
      </c>
      <c r="M233" s="43">
        <f>+F233*7.09%</f>
        <v>1520.805</v>
      </c>
      <c r="N233" s="89"/>
      <c r="O233" s="41">
        <f>SUM(I233:N233)</f>
        <v>4705.7699999999995</v>
      </c>
      <c r="P233" s="41">
        <f>+G233+H233+I233+L233+N233</f>
        <v>1267.6950000000002</v>
      </c>
      <c r="Q233" s="44">
        <f>+J233+K233+M233</f>
        <v>3438.075</v>
      </c>
      <c r="R233" s="41">
        <f>+F233-P233</f>
        <v>20182.305</v>
      </c>
      <c r="S233" s="27">
        <v>111</v>
      </c>
    </row>
    <row r="234" spans="1:19" s="25" customFormat="1" ht="15.75" customHeight="1">
      <c r="A234" s="32"/>
      <c r="B234" s="100"/>
      <c r="C234" s="100"/>
      <c r="D234" s="84"/>
      <c r="E234" s="83"/>
      <c r="F234" s="105"/>
      <c r="G234" s="90"/>
      <c r="H234" s="41"/>
      <c r="I234" s="41"/>
      <c r="J234" s="41"/>
      <c r="K234" s="42"/>
      <c r="L234" s="43"/>
      <c r="M234" s="43"/>
      <c r="N234" s="89"/>
      <c r="O234" s="41"/>
      <c r="P234" s="41"/>
      <c r="Q234" s="44"/>
      <c r="R234" s="41"/>
      <c r="S234" s="27"/>
    </row>
    <row r="235" spans="1:19" s="25" customFormat="1" ht="31.5" customHeight="1">
      <c r="A235" s="31">
        <v>111</v>
      </c>
      <c r="B235" s="100" t="s">
        <v>218</v>
      </c>
      <c r="C235" s="100" t="s">
        <v>62</v>
      </c>
      <c r="D235" s="84" t="s">
        <v>63</v>
      </c>
      <c r="E235" s="83" t="s">
        <v>37</v>
      </c>
      <c r="F235" s="105">
        <v>54000</v>
      </c>
      <c r="G235" s="9"/>
      <c r="H235" s="41"/>
      <c r="I235" s="41">
        <f>+F235*2.87%</f>
        <v>1549.8</v>
      </c>
      <c r="J235" s="41">
        <f>+F235*7.1%</f>
        <v>3833.9999999999995</v>
      </c>
      <c r="K235" s="42">
        <v>394.32</v>
      </c>
      <c r="L235" s="43">
        <f>+F235*3.04%</f>
        <v>1641.6</v>
      </c>
      <c r="M235" s="43">
        <f>+F235*7.09%</f>
        <v>3828.6000000000004</v>
      </c>
      <c r="N235" s="89"/>
      <c r="O235" s="41">
        <f>SUM(I235:N235)</f>
        <v>11248.32</v>
      </c>
      <c r="P235" s="41">
        <f>+G235+H235+I235+L235+N235</f>
        <v>3191.3999999999996</v>
      </c>
      <c r="Q235" s="44">
        <f>+J235+K235+M235</f>
        <v>8056.92</v>
      </c>
      <c r="R235" s="41">
        <f>+F235-P235</f>
        <v>50808.6</v>
      </c>
      <c r="S235" s="27">
        <v>111</v>
      </c>
    </row>
    <row r="236" spans="1:19" s="25" customFormat="1" ht="15.75" customHeight="1">
      <c r="A236" s="32"/>
      <c r="B236" s="100"/>
      <c r="C236" s="100"/>
      <c r="D236" s="84"/>
      <c r="E236" s="83"/>
      <c r="F236" s="105"/>
      <c r="G236" s="90"/>
      <c r="H236" s="41"/>
      <c r="I236" s="41"/>
      <c r="J236" s="41"/>
      <c r="K236" s="42"/>
      <c r="L236" s="43"/>
      <c r="M236" s="43"/>
      <c r="N236" s="89"/>
      <c r="O236" s="41"/>
      <c r="P236" s="41"/>
      <c r="Q236" s="44"/>
      <c r="R236" s="41"/>
      <c r="S236" s="27"/>
    </row>
    <row r="237" spans="1:19" s="25" customFormat="1" ht="16.5" customHeight="1">
      <c r="A237" s="31">
        <v>112</v>
      </c>
      <c r="B237" s="100" t="s">
        <v>219</v>
      </c>
      <c r="C237" s="100" t="s">
        <v>53</v>
      </c>
      <c r="D237" s="84" t="s">
        <v>101</v>
      </c>
      <c r="E237" s="83" t="s">
        <v>37</v>
      </c>
      <c r="F237" s="105">
        <v>10500</v>
      </c>
      <c r="G237" s="9"/>
      <c r="H237" s="41"/>
      <c r="I237" s="41">
        <f>+F237*2.87%</f>
        <v>301.35</v>
      </c>
      <c r="J237" s="41">
        <f>+F237*7.1%</f>
        <v>745.4999999999999</v>
      </c>
      <c r="K237" s="42">
        <v>394.32</v>
      </c>
      <c r="L237" s="43">
        <f>+F237*3.04%</f>
        <v>319.2</v>
      </c>
      <c r="M237" s="43">
        <f>+F237*7.09%</f>
        <v>744.45</v>
      </c>
      <c r="N237" s="89"/>
      <c r="O237" s="41">
        <f>SUM(I237:N237)</f>
        <v>2504.8199999999997</v>
      </c>
      <c r="P237" s="41">
        <f>+G237+H237+I237+L237+N237</f>
        <v>620.55</v>
      </c>
      <c r="Q237" s="44">
        <f>+J237+K237+M237</f>
        <v>1884.27</v>
      </c>
      <c r="R237" s="41">
        <f>+F237-P237</f>
        <v>9879.45</v>
      </c>
      <c r="S237" s="27">
        <v>111</v>
      </c>
    </row>
    <row r="238" spans="1:19" s="25" customFormat="1" ht="15.75" customHeight="1">
      <c r="A238" s="32"/>
      <c r="B238" s="100"/>
      <c r="C238" s="100"/>
      <c r="D238" s="84"/>
      <c r="E238" s="83"/>
      <c r="F238" s="105"/>
      <c r="G238" s="90"/>
      <c r="H238" s="41"/>
      <c r="I238" s="41"/>
      <c r="J238" s="41"/>
      <c r="K238" s="42"/>
      <c r="L238" s="43"/>
      <c r="M238" s="43"/>
      <c r="N238" s="89"/>
      <c r="O238" s="41"/>
      <c r="P238" s="41"/>
      <c r="Q238" s="44"/>
      <c r="R238" s="41"/>
      <c r="S238" s="27"/>
    </row>
    <row r="239" spans="1:19" s="25" customFormat="1" ht="33.75" customHeight="1">
      <c r="A239" s="31">
        <v>113</v>
      </c>
      <c r="B239" s="100" t="s">
        <v>220</v>
      </c>
      <c r="C239" s="100" t="s">
        <v>221</v>
      </c>
      <c r="D239" s="84" t="s">
        <v>75</v>
      </c>
      <c r="E239" s="83" t="s">
        <v>37</v>
      </c>
      <c r="F239" s="105">
        <v>14399.91</v>
      </c>
      <c r="G239" s="9"/>
      <c r="H239" s="41"/>
      <c r="I239" s="41">
        <f>+F239*2.87%</f>
        <v>413.277417</v>
      </c>
      <c r="J239" s="41">
        <f>+F239*7.1%</f>
        <v>1022.3936099999999</v>
      </c>
      <c r="K239" s="42">
        <v>394.32</v>
      </c>
      <c r="L239" s="43">
        <f>+F239*3.04%</f>
        <v>437.757264</v>
      </c>
      <c r="M239" s="43">
        <f>+F239*7.09%</f>
        <v>1020.953619</v>
      </c>
      <c r="N239" s="89"/>
      <c r="O239" s="41">
        <f>SUM(I239:N239)</f>
        <v>3288.7019099999998</v>
      </c>
      <c r="P239" s="41">
        <f>+G239+H239+I239+L239+N239</f>
        <v>851.0346810000001</v>
      </c>
      <c r="Q239" s="44">
        <f>+J239+K239+M239</f>
        <v>2437.6672289999997</v>
      </c>
      <c r="R239" s="41">
        <f>+F239-P239</f>
        <v>13548.875318999999</v>
      </c>
      <c r="S239" s="27">
        <v>111</v>
      </c>
    </row>
    <row r="240" spans="1:19" s="25" customFormat="1" ht="15.75" customHeight="1">
      <c r="A240" s="32"/>
      <c r="B240" s="100"/>
      <c r="C240" s="100"/>
      <c r="D240" s="84"/>
      <c r="E240" s="83"/>
      <c r="F240" s="105"/>
      <c r="G240" s="90"/>
      <c r="H240" s="41"/>
      <c r="I240" s="41"/>
      <c r="J240" s="41"/>
      <c r="K240" s="42"/>
      <c r="L240" s="43"/>
      <c r="M240" s="43"/>
      <c r="N240" s="89"/>
      <c r="O240" s="41"/>
      <c r="P240" s="41"/>
      <c r="Q240" s="44"/>
      <c r="R240" s="41"/>
      <c r="S240" s="27"/>
    </row>
    <row r="241" spans="1:19" s="25" customFormat="1" ht="16.5" customHeight="1">
      <c r="A241" s="31">
        <v>114</v>
      </c>
      <c r="B241" s="100" t="s">
        <v>222</v>
      </c>
      <c r="C241" s="100" t="s">
        <v>221</v>
      </c>
      <c r="D241" s="84" t="s">
        <v>94</v>
      </c>
      <c r="E241" s="83" t="s">
        <v>37</v>
      </c>
      <c r="F241" s="105">
        <v>17999.82</v>
      </c>
      <c r="G241" s="9"/>
      <c r="H241" s="41"/>
      <c r="I241" s="41">
        <f>+F241*2.87%</f>
        <v>516.594834</v>
      </c>
      <c r="J241" s="41">
        <f>+F241*7.1%</f>
        <v>1277.9872199999998</v>
      </c>
      <c r="K241" s="42">
        <v>394.32</v>
      </c>
      <c r="L241" s="43">
        <f>+F241*3.04%</f>
        <v>547.194528</v>
      </c>
      <c r="M241" s="43">
        <f>+F241*7.09%</f>
        <v>1276.187238</v>
      </c>
      <c r="N241" s="89"/>
      <c r="O241" s="41">
        <f>SUM(I241:N241)</f>
        <v>4012.2838199999997</v>
      </c>
      <c r="P241" s="41">
        <f>+G241+H241+I241+L241+N241</f>
        <v>1063.789362</v>
      </c>
      <c r="Q241" s="44">
        <f>+J241+K241+M241</f>
        <v>2948.4944579999997</v>
      </c>
      <c r="R241" s="41">
        <f>+F241-P241</f>
        <v>16936.030638</v>
      </c>
      <c r="S241" s="27">
        <v>111</v>
      </c>
    </row>
    <row r="242" spans="1:19" s="25" customFormat="1" ht="15.75" customHeight="1">
      <c r="A242" s="32"/>
      <c r="B242" s="100"/>
      <c r="C242" s="100"/>
      <c r="D242" s="84"/>
      <c r="E242" s="83"/>
      <c r="F242" s="105"/>
      <c r="G242" s="90"/>
      <c r="H242" s="41"/>
      <c r="I242" s="41"/>
      <c r="J242" s="41"/>
      <c r="K242" s="42"/>
      <c r="L242" s="43"/>
      <c r="M242" s="43"/>
      <c r="N242" s="89"/>
      <c r="O242" s="41"/>
      <c r="P242" s="41"/>
      <c r="Q242" s="44"/>
      <c r="R242" s="41"/>
      <c r="S242" s="27"/>
    </row>
    <row r="243" spans="1:19" s="25" customFormat="1" ht="16.5" customHeight="1">
      <c r="A243" s="31">
        <v>115</v>
      </c>
      <c r="B243" s="100" t="s">
        <v>223</v>
      </c>
      <c r="C243" s="100" t="s">
        <v>221</v>
      </c>
      <c r="D243" s="84" t="s">
        <v>75</v>
      </c>
      <c r="E243" s="83" t="s">
        <v>37</v>
      </c>
      <c r="F243" s="105">
        <v>17999.82</v>
      </c>
      <c r="G243" s="9"/>
      <c r="H243" s="41"/>
      <c r="I243" s="41">
        <f>+F243*2.87%</f>
        <v>516.594834</v>
      </c>
      <c r="J243" s="41">
        <f>+F243*7.1%</f>
        <v>1277.9872199999998</v>
      </c>
      <c r="K243" s="42">
        <v>394.32</v>
      </c>
      <c r="L243" s="43">
        <f>+F243*3.04%</f>
        <v>547.194528</v>
      </c>
      <c r="M243" s="43">
        <f>+F243*7.09%</f>
        <v>1276.187238</v>
      </c>
      <c r="N243" s="89"/>
      <c r="O243" s="41">
        <f>SUM(I243:N243)</f>
        <v>4012.2838199999997</v>
      </c>
      <c r="P243" s="41">
        <f>+G243+H243+I243+L243+N243</f>
        <v>1063.789362</v>
      </c>
      <c r="Q243" s="44">
        <f>+J243+K243+M243</f>
        <v>2948.4944579999997</v>
      </c>
      <c r="R243" s="41">
        <f>+F243-P243</f>
        <v>16936.030638</v>
      </c>
      <c r="S243" s="27">
        <v>111</v>
      </c>
    </row>
    <row r="244" spans="1:19" s="25" customFormat="1" ht="15.75" customHeight="1">
      <c r="A244" s="32"/>
      <c r="B244" s="100"/>
      <c r="C244" s="100"/>
      <c r="D244" s="84"/>
      <c r="E244" s="83"/>
      <c r="F244" s="105"/>
      <c r="G244" s="90"/>
      <c r="H244" s="41"/>
      <c r="I244" s="41"/>
      <c r="J244" s="41"/>
      <c r="K244" s="42"/>
      <c r="L244" s="43"/>
      <c r="M244" s="43"/>
      <c r="N244" s="89"/>
      <c r="O244" s="41"/>
      <c r="P244" s="41"/>
      <c r="Q244" s="44"/>
      <c r="R244" s="41"/>
      <c r="S244" s="27"/>
    </row>
    <row r="245" spans="1:19" s="25" customFormat="1" ht="16.5" customHeight="1">
      <c r="A245" s="31">
        <v>116</v>
      </c>
      <c r="B245" s="100" t="s">
        <v>224</v>
      </c>
      <c r="C245" s="100" t="s">
        <v>221</v>
      </c>
      <c r="D245" s="84" t="s">
        <v>94</v>
      </c>
      <c r="E245" s="83" t="s">
        <v>37</v>
      </c>
      <c r="F245" s="105">
        <v>6666.6</v>
      </c>
      <c r="G245" s="9"/>
      <c r="H245" s="41"/>
      <c r="I245" s="41">
        <f>+F245*2.87%</f>
        <v>191.33142</v>
      </c>
      <c r="J245" s="41">
        <f>+F245*7.1%</f>
        <v>473.3286</v>
      </c>
      <c r="K245" s="42">
        <v>394.32</v>
      </c>
      <c r="L245" s="43">
        <f>+F245*3.04%</f>
        <v>202.66464000000002</v>
      </c>
      <c r="M245" s="43">
        <f>+F245*7.09%</f>
        <v>472.6619400000001</v>
      </c>
      <c r="N245" s="89"/>
      <c r="O245" s="41">
        <f>SUM(I245:N245)</f>
        <v>1734.3066</v>
      </c>
      <c r="P245" s="41">
        <f>+G245+H245+I245+L245+N245</f>
        <v>393.99606000000006</v>
      </c>
      <c r="Q245" s="44">
        <f>+J245+K245+M245</f>
        <v>1340.31054</v>
      </c>
      <c r="R245" s="41">
        <f>+F245-P245</f>
        <v>6272.60394</v>
      </c>
      <c r="S245" s="27">
        <v>111</v>
      </c>
    </row>
    <row r="246" spans="1:19" s="25" customFormat="1" ht="15.75" customHeight="1">
      <c r="A246" s="32"/>
      <c r="B246" s="100"/>
      <c r="C246" s="100"/>
      <c r="D246" s="84"/>
      <c r="E246" s="83"/>
      <c r="F246" s="105"/>
      <c r="G246" s="90"/>
      <c r="H246" s="41"/>
      <c r="I246" s="41"/>
      <c r="J246" s="41"/>
      <c r="K246" s="42"/>
      <c r="L246" s="43"/>
      <c r="M246" s="43"/>
      <c r="N246" s="89"/>
      <c r="O246" s="41"/>
      <c r="P246" s="41"/>
      <c r="Q246" s="44"/>
      <c r="R246" s="41"/>
      <c r="S246" s="27"/>
    </row>
    <row r="247" spans="1:19" s="25" customFormat="1" ht="16.5" customHeight="1">
      <c r="A247" s="31">
        <v>117</v>
      </c>
      <c r="B247" s="100" t="s">
        <v>225</v>
      </c>
      <c r="C247" s="100" t="s">
        <v>221</v>
      </c>
      <c r="D247" s="84" t="s">
        <v>105</v>
      </c>
      <c r="E247" s="83" t="s">
        <v>37</v>
      </c>
      <c r="F247" s="105">
        <v>9500</v>
      </c>
      <c r="G247" s="9"/>
      <c r="H247" s="41"/>
      <c r="I247" s="41">
        <f>+F247*2.87%</f>
        <v>272.65</v>
      </c>
      <c r="J247" s="41">
        <f>+F247*7.1%</f>
        <v>674.4999999999999</v>
      </c>
      <c r="K247" s="42">
        <v>394.32</v>
      </c>
      <c r="L247" s="43">
        <f>+F247*3.04%</f>
        <v>288.8</v>
      </c>
      <c r="M247" s="43">
        <f>+F247*7.09%</f>
        <v>673.5500000000001</v>
      </c>
      <c r="N247" s="89"/>
      <c r="O247" s="41">
        <f>SUM(I247:N247)</f>
        <v>2303.8199999999997</v>
      </c>
      <c r="P247" s="41">
        <f>+G247+H247+I247+L247+N247</f>
        <v>561.45</v>
      </c>
      <c r="Q247" s="44">
        <f>+J247+K247+M247</f>
        <v>1742.37</v>
      </c>
      <c r="R247" s="41">
        <f>+F247-P247</f>
        <v>8938.55</v>
      </c>
      <c r="S247" s="27">
        <v>111</v>
      </c>
    </row>
    <row r="248" spans="1:19" s="25" customFormat="1" ht="15.75" customHeight="1">
      <c r="A248" s="32"/>
      <c r="B248" s="100"/>
      <c r="C248" s="100"/>
      <c r="D248" s="84"/>
      <c r="E248" s="83"/>
      <c r="F248" s="105"/>
      <c r="G248" s="90"/>
      <c r="H248" s="41"/>
      <c r="I248" s="41"/>
      <c r="J248" s="41"/>
      <c r="K248" s="42"/>
      <c r="L248" s="43"/>
      <c r="M248" s="43"/>
      <c r="N248" s="89"/>
      <c r="O248" s="41"/>
      <c r="P248" s="41"/>
      <c r="Q248" s="44"/>
      <c r="R248" s="41"/>
      <c r="S248" s="27"/>
    </row>
    <row r="249" spans="1:19" s="25" customFormat="1" ht="16.5" customHeight="1">
      <c r="A249" s="31">
        <v>118</v>
      </c>
      <c r="B249" s="100" t="s">
        <v>226</v>
      </c>
      <c r="C249" s="100" t="s">
        <v>221</v>
      </c>
      <c r="D249" s="84" t="s">
        <v>105</v>
      </c>
      <c r="E249" s="83" t="s">
        <v>37</v>
      </c>
      <c r="F249" s="105">
        <v>11733.26</v>
      </c>
      <c r="G249" s="9"/>
      <c r="H249" s="41"/>
      <c r="I249" s="41">
        <f>+F249*2.87%</f>
        <v>336.74456200000003</v>
      </c>
      <c r="J249" s="41">
        <f>+F249*7.1%</f>
        <v>833.0614599999999</v>
      </c>
      <c r="K249" s="42">
        <v>394.32</v>
      </c>
      <c r="L249" s="43">
        <f>+F249*3.04%</f>
        <v>356.691104</v>
      </c>
      <c r="M249" s="43">
        <f>+F249*7.09%</f>
        <v>831.888134</v>
      </c>
      <c r="N249" s="89"/>
      <c r="O249" s="41">
        <f>SUM(I249:N249)</f>
        <v>2752.7052599999997</v>
      </c>
      <c r="P249" s="41">
        <f>+G249+H249+I249+L249+N249</f>
        <v>693.4356660000001</v>
      </c>
      <c r="Q249" s="44">
        <f>+J249+K249+M249</f>
        <v>2059.269594</v>
      </c>
      <c r="R249" s="41">
        <f>+F249-P249</f>
        <v>11039.824334</v>
      </c>
      <c r="S249" s="27">
        <v>111</v>
      </c>
    </row>
    <row r="250" spans="1:19" s="25" customFormat="1" ht="15.75" customHeight="1">
      <c r="A250" s="32"/>
      <c r="B250" s="100"/>
      <c r="C250" s="100"/>
      <c r="D250" s="84"/>
      <c r="E250" s="83"/>
      <c r="F250" s="105"/>
      <c r="G250" s="90"/>
      <c r="H250" s="41"/>
      <c r="I250" s="41"/>
      <c r="J250" s="41"/>
      <c r="K250" s="42"/>
      <c r="L250" s="43"/>
      <c r="M250" s="43"/>
      <c r="N250" s="89"/>
      <c r="O250" s="41"/>
      <c r="P250" s="41"/>
      <c r="Q250" s="44"/>
      <c r="R250" s="41"/>
      <c r="S250" s="27"/>
    </row>
    <row r="251" spans="1:19" s="25" customFormat="1" ht="31.5" customHeight="1">
      <c r="A251" s="31">
        <v>119</v>
      </c>
      <c r="B251" s="100" t="s">
        <v>227</v>
      </c>
      <c r="C251" s="100" t="s">
        <v>221</v>
      </c>
      <c r="D251" s="84" t="s">
        <v>94</v>
      </c>
      <c r="E251" s="83" t="s">
        <v>37</v>
      </c>
      <c r="F251" s="105">
        <v>11699.91</v>
      </c>
      <c r="G251" s="9"/>
      <c r="H251" s="41"/>
      <c r="I251" s="41">
        <f>+F251*2.87%</f>
        <v>335.787417</v>
      </c>
      <c r="J251" s="41">
        <f>+F251*7.1%</f>
        <v>830.6936099999999</v>
      </c>
      <c r="K251" s="42">
        <v>394.32</v>
      </c>
      <c r="L251" s="43">
        <f>+F251*3.04%</f>
        <v>355.677264</v>
      </c>
      <c r="M251" s="43">
        <f>+F251*7.09%</f>
        <v>829.523619</v>
      </c>
      <c r="N251" s="89"/>
      <c r="O251" s="41">
        <f>SUM(I251:N251)</f>
        <v>2746.00191</v>
      </c>
      <c r="P251" s="41">
        <f>+G251+H251+I251+L251+N251</f>
        <v>691.4646809999999</v>
      </c>
      <c r="Q251" s="44">
        <f>+J251+K251+M251</f>
        <v>2054.537229</v>
      </c>
      <c r="R251" s="41">
        <f>+F251-P251</f>
        <v>11008.445319</v>
      </c>
      <c r="S251" s="27">
        <v>111</v>
      </c>
    </row>
    <row r="252" spans="1:19" s="25" customFormat="1" ht="15.75" customHeight="1">
      <c r="A252" s="32"/>
      <c r="B252" s="100"/>
      <c r="C252" s="100"/>
      <c r="D252" s="84"/>
      <c r="E252" s="83"/>
      <c r="F252" s="105"/>
      <c r="G252" s="90"/>
      <c r="H252" s="41"/>
      <c r="I252" s="41"/>
      <c r="J252" s="41"/>
      <c r="K252" s="42"/>
      <c r="L252" s="43"/>
      <c r="M252" s="43"/>
      <c r="N252" s="89"/>
      <c r="O252" s="41"/>
      <c r="P252" s="41"/>
      <c r="Q252" s="44"/>
      <c r="R252" s="41"/>
      <c r="S252" s="27"/>
    </row>
    <row r="253" spans="1:19" s="25" customFormat="1" ht="16.5" customHeight="1" thickBot="1">
      <c r="A253" s="31">
        <v>120</v>
      </c>
      <c r="B253" s="100" t="s">
        <v>228</v>
      </c>
      <c r="C253" s="100" t="s">
        <v>71</v>
      </c>
      <c r="D253" s="84" t="s">
        <v>229</v>
      </c>
      <c r="E253" s="83" t="s">
        <v>37</v>
      </c>
      <c r="F253" s="105">
        <v>30000</v>
      </c>
      <c r="G253" s="9"/>
      <c r="H253" s="41"/>
      <c r="I253" s="41">
        <f>+F253*2.87%</f>
        <v>861</v>
      </c>
      <c r="J253" s="41">
        <f>+F253*7.1%</f>
        <v>2130</v>
      </c>
      <c r="K253" s="42">
        <v>394.32</v>
      </c>
      <c r="L253" s="43">
        <f>+F253*3.04%</f>
        <v>912</v>
      </c>
      <c r="M253" s="43">
        <f>+F253*7.09%</f>
        <v>2127</v>
      </c>
      <c r="N253" s="89"/>
      <c r="O253" s="41">
        <f>SUM(I253:N253)</f>
        <v>6424.32</v>
      </c>
      <c r="P253" s="41">
        <f>+G253+H253+I253+L253+N253</f>
        <v>1773</v>
      </c>
      <c r="Q253" s="44">
        <f>+J253+K253+M253</f>
        <v>4651.32</v>
      </c>
      <c r="R253" s="41">
        <f>+F253-P253</f>
        <v>28227</v>
      </c>
      <c r="S253" s="27">
        <v>111</v>
      </c>
    </row>
    <row r="254" spans="1:115" s="25" customFormat="1" ht="34.5" customHeight="1">
      <c r="A254" s="62"/>
      <c r="B254" s="76" t="s">
        <v>33</v>
      </c>
      <c r="C254" s="76"/>
      <c r="D254" s="76"/>
      <c r="E254" s="109"/>
      <c r="F254" s="110"/>
      <c r="G254" s="73"/>
      <c r="H254" s="111"/>
      <c r="I254" s="111"/>
      <c r="J254" s="111"/>
      <c r="K254" s="112"/>
      <c r="L254" s="113"/>
      <c r="M254" s="113"/>
      <c r="N254" s="111"/>
      <c r="O254" s="111">
        <f>SUM(I254:N254)</f>
        <v>0</v>
      </c>
      <c r="P254" s="111">
        <f>+G254+H254+I254+L254+N254</f>
        <v>0</v>
      </c>
      <c r="Q254" s="114">
        <f>+J254+K254+M254</f>
        <v>0</v>
      </c>
      <c r="R254" s="111">
        <f>+F254-P254</f>
        <v>0</v>
      </c>
      <c r="S254" s="115">
        <v>111</v>
      </c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  <c r="CE254" s="50"/>
      <c r="CF254" s="50"/>
      <c r="CG254" s="50"/>
      <c r="CH254" s="50"/>
      <c r="CI254" s="50"/>
      <c r="CJ254" s="50"/>
      <c r="CK254" s="50"/>
      <c r="CL254" s="50"/>
      <c r="CM254" s="50"/>
      <c r="CN254" s="50"/>
      <c r="CO254" s="50"/>
      <c r="CP254" s="50"/>
      <c r="CQ254" s="50"/>
      <c r="CR254" s="50"/>
      <c r="CS254" s="50"/>
      <c r="CT254" s="50"/>
      <c r="CU254" s="50"/>
      <c r="CV254" s="50"/>
      <c r="CW254" s="50"/>
      <c r="CX254" s="50"/>
      <c r="CY254" s="50"/>
      <c r="CZ254" s="50"/>
      <c r="DA254" s="50"/>
      <c r="DB254" s="50"/>
      <c r="DC254" s="50"/>
      <c r="DD254" s="50"/>
      <c r="DE254" s="50"/>
      <c r="DF254" s="50"/>
      <c r="DG254" s="50"/>
      <c r="DH254" s="50"/>
      <c r="DI254" s="50"/>
      <c r="DJ254" s="50"/>
      <c r="DK254" s="50"/>
    </row>
    <row r="255" spans="1:115" s="34" customFormat="1" ht="16.5" customHeight="1" thickBot="1">
      <c r="A255" s="66"/>
      <c r="B255" s="67"/>
      <c r="C255" s="67"/>
      <c r="D255" s="67"/>
      <c r="E255" s="72"/>
      <c r="F255" s="74">
        <f aca="true" t="shared" si="0" ref="F255:M255">SUM(F15:F254)</f>
        <v>3856186.3899999997</v>
      </c>
      <c r="G255" s="74">
        <f t="shared" si="0"/>
        <v>31010.409999999996</v>
      </c>
      <c r="H255" s="74">
        <f t="shared" si="0"/>
        <v>0</v>
      </c>
      <c r="I255" s="74">
        <f t="shared" si="0"/>
        <v>110672.549393</v>
      </c>
      <c r="J255" s="74">
        <f t="shared" si="0"/>
        <v>273789.23369</v>
      </c>
      <c r="K255" s="74">
        <f t="shared" si="0"/>
        <v>47318.39999999997</v>
      </c>
      <c r="L255" s="74">
        <f t="shared" si="0"/>
        <v>117228.06625599998</v>
      </c>
      <c r="M255" s="74">
        <f t="shared" si="0"/>
        <v>273403.6150509999</v>
      </c>
      <c r="N255" s="74"/>
      <c r="O255" s="74">
        <f>SUM(O15:O254)</f>
        <v>825590.1843899998</v>
      </c>
      <c r="P255" s="74">
        <f>SUM(P15:P254)</f>
        <v>262089.34564900008</v>
      </c>
      <c r="Q255" s="74">
        <f>SUM(Q15:Q254)</f>
        <v>594511.2487409997</v>
      </c>
      <c r="R255" s="74">
        <f>SUM(R15:R254)</f>
        <v>3594097.0443509985</v>
      </c>
      <c r="S255" s="75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  <c r="BY255" s="50"/>
      <c r="BZ255" s="50"/>
      <c r="CA255" s="50"/>
      <c r="CB255" s="50"/>
      <c r="CC255" s="50"/>
      <c r="CD255" s="50"/>
      <c r="CE255" s="50"/>
      <c r="CF255" s="50"/>
      <c r="CG255" s="50"/>
      <c r="CH255" s="50"/>
      <c r="CI255" s="50"/>
      <c r="CJ255" s="50"/>
      <c r="CK255" s="50"/>
      <c r="CL255" s="50"/>
      <c r="CM255" s="50"/>
      <c r="CN255" s="50"/>
      <c r="CO255" s="50"/>
      <c r="CP255" s="50"/>
      <c r="CQ255" s="50"/>
      <c r="CR255" s="50"/>
      <c r="CS255" s="50"/>
      <c r="CT255" s="50"/>
      <c r="CU255" s="50"/>
      <c r="CV255" s="50"/>
      <c r="CW255" s="50"/>
      <c r="CX255" s="50"/>
      <c r="CY255" s="50"/>
      <c r="CZ255" s="50"/>
      <c r="DA255" s="50"/>
      <c r="DB255" s="50"/>
      <c r="DC255" s="50"/>
      <c r="DD255" s="50"/>
      <c r="DE255" s="50"/>
      <c r="DF255" s="50"/>
      <c r="DG255" s="50"/>
      <c r="DH255" s="50"/>
      <c r="DI255" s="50"/>
      <c r="DJ255" s="50"/>
      <c r="DK255" s="50"/>
    </row>
    <row r="256" spans="1:115" ht="24" customHeight="1">
      <c r="A256" s="11"/>
      <c r="B256" s="85"/>
      <c r="C256" s="85"/>
      <c r="D256" s="85"/>
      <c r="E256" s="85"/>
      <c r="F256" s="85"/>
      <c r="G256" s="85"/>
      <c r="H256" s="11"/>
      <c r="I256" s="35"/>
      <c r="J256" s="35"/>
      <c r="K256" s="36"/>
      <c r="L256" s="35"/>
      <c r="M256" s="11"/>
      <c r="N256" s="85"/>
      <c r="O256" s="35"/>
      <c r="P256" s="35"/>
      <c r="Q256" s="35"/>
      <c r="R256" s="35"/>
      <c r="S256" s="35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51"/>
      <c r="BV256" s="51"/>
      <c r="BW256" s="51"/>
      <c r="BX256" s="51"/>
      <c r="BY256" s="51"/>
      <c r="BZ256" s="51"/>
      <c r="CA256" s="51"/>
      <c r="CB256" s="51"/>
      <c r="CC256" s="51"/>
      <c r="CD256" s="51"/>
      <c r="CE256" s="51"/>
      <c r="CF256" s="51"/>
      <c r="CG256" s="51"/>
      <c r="CH256" s="51"/>
      <c r="CI256" s="51"/>
      <c r="CJ256" s="51"/>
      <c r="CK256" s="51"/>
      <c r="CL256" s="51"/>
      <c r="CM256" s="51"/>
      <c r="CN256" s="51"/>
      <c r="CO256" s="51"/>
      <c r="CP256" s="51"/>
      <c r="CQ256" s="51"/>
      <c r="CR256" s="51"/>
      <c r="CS256" s="51"/>
      <c r="CT256" s="51"/>
      <c r="CU256" s="51"/>
      <c r="CV256" s="51"/>
      <c r="CW256" s="51"/>
      <c r="CX256" s="51"/>
      <c r="CY256" s="51"/>
      <c r="CZ256" s="51"/>
      <c r="DA256" s="51"/>
      <c r="DB256" s="51"/>
      <c r="DC256" s="51"/>
      <c r="DD256" s="51"/>
      <c r="DE256" s="51"/>
      <c r="DF256" s="51"/>
      <c r="DG256" s="51"/>
      <c r="DH256" s="51"/>
      <c r="DI256" s="51"/>
      <c r="DJ256" s="51"/>
      <c r="DK256" s="51"/>
    </row>
    <row r="257" spans="1:19" ht="24" customHeight="1">
      <c r="A257" s="11" t="s">
        <v>3</v>
      </c>
      <c r="B257" s="102"/>
      <c r="C257" s="102"/>
      <c r="D257" s="12"/>
      <c r="E257" s="12"/>
      <c r="F257" s="12"/>
      <c r="G257" s="12"/>
      <c r="H257" s="6"/>
      <c r="I257" s="8"/>
      <c r="J257" s="8"/>
      <c r="K257" s="13"/>
      <c r="L257" s="8"/>
      <c r="M257" s="6"/>
      <c r="N257" s="12"/>
      <c r="O257" s="8"/>
      <c r="P257" s="8"/>
      <c r="Q257" s="8"/>
      <c r="R257" s="8"/>
      <c r="S257" s="8"/>
    </row>
    <row r="258" spans="1:19" ht="24" customHeight="1">
      <c r="A258" s="6" t="s">
        <v>244</v>
      </c>
      <c r="B258" s="102"/>
      <c r="C258" s="102"/>
      <c r="D258" s="12"/>
      <c r="E258" s="12"/>
      <c r="F258" s="12"/>
      <c r="G258" s="12"/>
      <c r="H258" s="6"/>
      <c r="I258" s="8"/>
      <c r="J258" s="8"/>
      <c r="K258" s="6"/>
      <c r="L258" s="8"/>
      <c r="M258" s="8"/>
      <c r="N258" s="116"/>
      <c r="O258" s="8"/>
      <c r="P258" s="8"/>
      <c r="Q258" s="8"/>
      <c r="R258" s="8"/>
      <c r="S258" s="8"/>
    </row>
    <row r="259" spans="1:19" ht="24" customHeight="1">
      <c r="A259" s="12" t="s">
        <v>243</v>
      </c>
      <c r="B259" s="102"/>
      <c r="C259" s="102"/>
      <c r="D259" s="12"/>
      <c r="E259" s="12"/>
      <c r="F259" s="12"/>
      <c r="G259" s="12"/>
      <c r="H259" s="6"/>
      <c r="I259" s="8"/>
      <c r="J259" s="8"/>
      <c r="K259" s="6"/>
      <c r="L259" s="8"/>
      <c r="M259" s="8"/>
      <c r="N259" s="116"/>
      <c r="O259" s="8"/>
      <c r="P259" s="8"/>
      <c r="Q259" s="8"/>
      <c r="R259" s="8"/>
      <c r="S259" s="8"/>
    </row>
    <row r="260" spans="1:19" ht="24" customHeight="1">
      <c r="A260" s="12" t="s">
        <v>17</v>
      </c>
      <c r="B260" s="102"/>
      <c r="C260" s="102"/>
      <c r="D260" s="12"/>
      <c r="E260" s="12"/>
      <c r="F260" s="12"/>
      <c r="G260" s="12"/>
      <c r="H260" s="6"/>
      <c r="I260" s="8"/>
      <c r="J260" s="8"/>
      <c r="K260" s="6"/>
      <c r="L260" s="8"/>
      <c r="M260" s="8"/>
      <c r="N260" s="116"/>
      <c r="O260" s="8"/>
      <c r="P260" s="8"/>
      <c r="Q260" s="8"/>
      <c r="R260" s="8"/>
      <c r="S260" s="8"/>
    </row>
    <row r="261" spans="1:19" ht="24" customHeight="1">
      <c r="A261" s="12" t="s">
        <v>18</v>
      </c>
      <c r="B261" s="102"/>
      <c r="C261" s="102"/>
      <c r="D261" s="12"/>
      <c r="E261" s="12"/>
      <c r="F261" s="12"/>
      <c r="G261" s="12"/>
      <c r="H261" s="6"/>
      <c r="I261" s="8"/>
      <c r="J261" s="8"/>
      <c r="K261" s="6"/>
      <c r="L261" s="8"/>
      <c r="M261" s="8"/>
      <c r="N261" s="116"/>
      <c r="O261" s="8"/>
      <c r="P261" s="8"/>
      <c r="Q261" s="8"/>
      <c r="R261" s="8"/>
      <c r="S261" s="8"/>
    </row>
    <row r="262" spans="1:19" ht="24" customHeight="1">
      <c r="A262" s="172"/>
      <c r="B262" s="172"/>
      <c r="C262" s="172"/>
      <c r="D262" s="172"/>
      <c r="E262" s="172"/>
      <c r="F262" s="172"/>
      <c r="G262" s="172"/>
      <c r="H262" s="172"/>
      <c r="I262" s="172"/>
      <c r="J262" s="172"/>
      <c r="K262" s="172"/>
      <c r="L262" s="8"/>
      <c r="M262" s="8"/>
      <c r="N262" s="116"/>
      <c r="O262" s="8"/>
      <c r="P262" s="8"/>
      <c r="Q262" s="8"/>
      <c r="R262" s="8"/>
      <c r="S262" s="8"/>
    </row>
    <row r="263" spans="1:19" ht="24" customHeight="1">
      <c r="A263" s="172"/>
      <c r="B263" s="172"/>
      <c r="C263" s="172"/>
      <c r="D263" s="172"/>
      <c r="E263" s="172"/>
      <c r="F263" s="172"/>
      <c r="G263" s="172"/>
      <c r="H263" s="172"/>
      <c r="I263" s="172"/>
      <c r="J263" s="172"/>
      <c r="K263" s="172"/>
      <c r="L263" s="8"/>
      <c r="M263" s="8"/>
      <c r="N263" s="116"/>
      <c r="O263" s="8"/>
      <c r="P263" s="8"/>
      <c r="Q263" s="8"/>
      <c r="R263" s="8"/>
      <c r="S263" s="8"/>
    </row>
    <row r="264" spans="1:19" ht="24" customHeight="1">
      <c r="A264" s="12"/>
      <c r="B264" s="102"/>
      <c r="C264" s="102"/>
      <c r="D264" s="12"/>
      <c r="E264" s="12"/>
      <c r="F264" s="12"/>
      <c r="G264" s="12"/>
      <c r="H264" s="6"/>
      <c r="I264" s="8"/>
      <c r="J264" s="8"/>
      <c r="K264" s="6"/>
      <c r="L264" s="8"/>
      <c r="M264" s="8"/>
      <c r="N264" s="116"/>
      <c r="O264" s="8"/>
      <c r="P264" s="8"/>
      <c r="Q264" s="8"/>
      <c r="R264" s="8"/>
      <c r="S264" s="8"/>
    </row>
    <row r="265" spans="1:19" ht="24" customHeight="1">
      <c r="A265" s="12"/>
      <c r="B265" s="102"/>
      <c r="C265" s="102"/>
      <c r="D265" s="12"/>
      <c r="E265" s="12"/>
      <c r="F265" s="12"/>
      <c r="G265" s="12"/>
      <c r="H265" s="6"/>
      <c r="I265" s="8"/>
      <c r="J265" s="8"/>
      <c r="K265" s="6"/>
      <c r="L265" s="8"/>
      <c r="M265" s="8"/>
      <c r="N265" s="116"/>
      <c r="O265" s="8"/>
      <c r="P265" s="8"/>
      <c r="Q265" s="8"/>
      <c r="R265" s="8"/>
      <c r="S265" s="8"/>
    </row>
    <row r="266" spans="1:19" ht="24" customHeight="1">
      <c r="A266" s="11"/>
      <c r="B266" s="102"/>
      <c r="C266" s="102"/>
      <c r="D266" s="12"/>
      <c r="E266" s="12"/>
      <c r="F266" s="12"/>
      <c r="G266" s="12"/>
      <c r="H266" s="6"/>
      <c r="I266" s="8"/>
      <c r="J266" s="8"/>
      <c r="K266" s="6"/>
      <c r="L266" s="8"/>
      <c r="M266" s="6"/>
      <c r="N266" s="12"/>
      <c r="O266" s="8"/>
      <c r="P266" s="8"/>
      <c r="Q266" s="8"/>
      <c r="R266" s="8"/>
      <c r="S266" s="8"/>
    </row>
    <row r="267" spans="1:19" ht="24" customHeight="1">
      <c r="A267" s="179"/>
      <c r="B267" s="179"/>
      <c r="C267" s="179"/>
      <c r="D267" s="179"/>
      <c r="E267" s="179"/>
      <c r="F267" s="179"/>
      <c r="G267" s="179"/>
      <c r="H267" s="179"/>
      <c r="I267" s="179"/>
      <c r="J267" s="179"/>
      <c r="K267" s="179"/>
      <c r="L267" s="179"/>
      <c r="M267" s="179"/>
      <c r="N267" s="179"/>
      <c r="O267" s="179"/>
      <c r="P267" s="179"/>
      <c r="Q267" s="179"/>
      <c r="R267" s="179"/>
      <c r="S267" s="179"/>
    </row>
    <row r="268" spans="1:19" ht="24" customHeight="1">
      <c r="A268" s="146"/>
      <c r="B268" s="146"/>
      <c r="C268" s="146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  <c r="P268" s="146"/>
      <c r="Q268" s="146"/>
      <c r="R268" s="146"/>
      <c r="S268" s="146"/>
    </row>
    <row r="269" spans="1:19" ht="24" customHeight="1">
      <c r="A269" s="145"/>
      <c r="B269" s="145"/>
      <c r="C269" s="145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</row>
    <row r="270" spans="1:19" ht="24" customHeight="1">
      <c r="A270" s="145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</row>
    <row r="271" spans="1:19" ht="24" customHeight="1">
      <c r="A271" s="145"/>
      <c r="B271" s="145"/>
      <c r="C271" s="145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</row>
    <row r="272" spans="1:19" ht="20.25">
      <c r="A272" s="145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</row>
    <row r="273" spans="1:19" ht="12.75">
      <c r="A273" s="37"/>
      <c r="B273" s="86"/>
      <c r="C273" s="86"/>
      <c r="D273" s="86"/>
      <c r="E273" s="86"/>
      <c r="F273" s="86"/>
      <c r="G273" s="86"/>
      <c r="H273" s="37"/>
      <c r="I273" s="37"/>
      <c r="J273" s="37"/>
      <c r="K273" s="37"/>
      <c r="L273" s="37"/>
      <c r="M273" s="37"/>
      <c r="N273" s="86"/>
      <c r="O273" s="37"/>
      <c r="P273" s="37"/>
      <c r="Q273" s="37"/>
      <c r="R273" s="37"/>
      <c r="S273" s="37"/>
    </row>
    <row r="274" spans="1:19" ht="12.75">
      <c r="A274" s="37"/>
      <c r="B274" s="86"/>
      <c r="C274" s="86"/>
      <c r="D274" s="86"/>
      <c r="E274" s="86"/>
      <c r="F274" s="86"/>
      <c r="G274" s="86"/>
      <c r="H274" s="37"/>
      <c r="I274" s="37"/>
      <c r="J274" s="37"/>
      <c r="K274" s="37"/>
      <c r="L274" s="37"/>
      <c r="M274" s="37"/>
      <c r="N274" s="86"/>
      <c r="O274" s="37"/>
      <c r="P274" s="37"/>
      <c r="Q274" s="37"/>
      <c r="R274" s="37"/>
      <c r="S274" s="37"/>
    </row>
    <row r="275" spans="1:19" ht="12.75">
      <c r="A275" s="37"/>
      <c r="B275" s="86"/>
      <c r="C275" s="86"/>
      <c r="D275" s="86"/>
      <c r="E275" s="86"/>
      <c r="F275" s="86"/>
      <c r="G275" s="86"/>
      <c r="H275" s="37"/>
      <c r="I275" s="37"/>
      <c r="J275" s="37"/>
      <c r="K275" s="37"/>
      <c r="L275" s="37"/>
      <c r="M275" s="37"/>
      <c r="N275" s="86"/>
      <c r="O275" s="37"/>
      <c r="P275" s="37"/>
      <c r="Q275" s="37"/>
      <c r="R275" s="37"/>
      <c r="S275" s="37"/>
    </row>
    <row r="276" spans="1:19" ht="12.75">
      <c r="A276" s="37"/>
      <c r="B276" s="86"/>
      <c r="C276" s="86"/>
      <c r="D276" s="86"/>
      <c r="E276" s="86"/>
      <c r="F276" s="86"/>
      <c r="G276" s="86"/>
      <c r="H276" s="37"/>
      <c r="I276" s="37"/>
      <c r="J276" s="37"/>
      <c r="K276" s="37"/>
      <c r="L276" s="37"/>
      <c r="M276" s="37"/>
      <c r="N276" s="86"/>
      <c r="O276" s="37"/>
      <c r="P276" s="37"/>
      <c r="Q276" s="37"/>
      <c r="R276" s="37"/>
      <c r="S276" s="37"/>
    </row>
    <row r="277" spans="1:19" ht="12.75">
      <c r="A277" s="37"/>
      <c r="B277" s="86"/>
      <c r="C277" s="86"/>
      <c r="D277" s="86"/>
      <c r="E277" s="86"/>
      <c r="F277" s="86"/>
      <c r="G277" s="86"/>
      <c r="H277" s="37"/>
      <c r="I277" s="37"/>
      <c r="J277" s="37"/>
      <c r="K277" s="37"/>
      <c r="L277" s="37"/>
      <c r="M277" s="37"/>
      <c r="N277" s="86"/>
      <c r="O277" s="37"/>
      <c r="P277" s="37"/>
      <c r="Q277" s="37"/>
      <c r="R277" s="37"/>
      <c r="S277" s="37"/>
    </row>
    <row r="278" spans="1:19" ht="12.75">
      <c r="A278" s="37"/>
      <c r="B278" s="86"/>
      <c r="C278" s="86"/>
      <c r="D278" s="86"/>
      <c r="E278" s="86"/>
      <c r="F278" s="86"/>
      <c r="G278" s="86"/>
      <c r="H278" s="37"/>
      <c r="I278" s="37"/>
      <c r="J278" s="37"/>
      <c r="K278" s="37"/>
      <c r="L278" s="37"/>
      <c r="M278" s="37"/>
      <c r="N278" s="86"/>
      <c r="O278" s="37"/>
      <c r="P278" s="37"/>
      <c r="Q278" s="37"/>
      <c r="R278" s="37"/>
      <c r="S278" s="37"/>
    </row>
    <row r="279" spans="1:19" ht="12.75">
      <c r="A279" s="37"/>
      <c r="B279" s="86"/>
      <c r="C279" s="86"/>
      <c r="D279" s="86"/>
      <c r="E279" s="86"/>
      <c r="F279" s="86"/>
      <c r="G279" s="86"/>
      <c r="H279" s="37"/>
      <c r="I279" s="37"/>
      <c r="J279" s="37"/>
      <c r="K279" s="37"/>
      <c r="L279" s="37"/>
      <c r="M279" s="37"/>
      <c r="N279" s="86"/>
      <c r="O279" s="37"/>
      <c r="P279" s="37"/>
      <c r="Q279" s="37"/>
      <c r="R279" s="37"/>
      <c r="S279" s="37"/>
    </row>
    <row r="280" spans="1:19" ht="12.75">
      <c r="A280" s="37"/>
      <c r="B280" s="86"/>
      <c r="C280" s="86"/>
      <c r="D280" s="86"/>
      <c r="E280" s="86"/>
      <c r="F280" s="86"/>
      <c r="G280" s="86"/>
      <c r="H280" s="37"/>
      <c r="I280" s="37"/>
      <c r="J280" s="37"/>
      <c r="K280" s="37"/>
      <c r="L280" s="37"/>
      <c r="M280" s="37"/>
      <c r="N280" s="86"/>
      <c r="O280" s="37"/>
      <c r="P280" s="37"/>
      <c r="Q280" s="37"/>
      <c r="R280" s="37"/>
      <c r="S280" s="37"/>
    </row>
    <row r="281" spans="1:19" ht="12.75">
      <c r="A281" s="37"/>
      <c r="B281" s="86"/>
      <c r="C281" s="86"/>
      <c r="D281" s="86"/>
      <c r="E281" s="86"/>
      <c r="F281" s="86"/>
      <c r="G281" s="86"/>
      <c r="H281" s="37"/>
      <c r="I281" s="37"/>
      <c r="J281" s="37"/>
      <c r="K281" s="37"/>
      <c r="L281" s="37"/>
      <c r="M281" s="37"/>
      <c r="N281" s="86"/>
      <c r="O281" s="37"/>
      <c r="P281" s="37"/>
      <c r="Q281" s="37"/>
      <c r="R281" s="37"/>
      <c r="S281" s="37"/>
    </row>
    <row r="282" spans="1:19" ht="12.75">
      <c r="A282" s="37"/>
      <c r="B282" s="86"/>
      <c r="C282" s="86"/>
      <c r="D282" s="86"/>
      <c r="E282" s="86"/>
      <c r="F282" s="86"/>
      <c r="G282" s="86"/>
      <c r="H282" s="37"/>
      <c r="I282" s="37"/>
      <c r="J282" s="37"/>
      <c r="K282" s="37"/>
      <c r="L282" s="37"/>
      <c r="M282" s="37"/>
      <c r="N282" s="86"/>
      <c r="O282" s="37"/>
      <c r="P282" s="37"/>
      <c r="Q282" s="37"/>
      <c r="R282" s="37"/>
      <c r="S282" s="37"/>
    </row>
    <row r="283" spans="1:19" ht="12.75">
      <c r="A283" s="37"/>
      <c r="B283" s="86"/>
      <c r="C283" s="86"/>
      <c r="D283" s="86"/>
      <c r="E283" s="86"/>
      <c r="F283" s="86"/>
      <c r="G283" s="86"/>
      <c r="H283" s="37"/>
      <c r="I283" s="37"/>
      <c r="J283" s="37"/>
      <c r="K283" s="37"/>
      <c r="L283" s="37"/>
      <c r="M283" s="37"/>
      <c r="N283" s="86"/>
      <c r="O283" s="37"/>
      <c r="P283" s="37"/>
      <c r="Q283" s="37"/>
      <c r="R283" s="37"/>
      <c r="S283" s="37"/>
    </row>
    <row r="284" spans="1:19" ht="12.75">
      <c r="A284" s="37"/>
      <c r="B284" s="86"/>
      <c r="C284" s="86"/>
      <c r="D284" s="86"/>
      <c r="E284" s="86"/>
      <c r="F284" s="86"/>
      <c r="G284" s="86"/>
      <c r="H284" s="37"/>
      <c r="I284" s="37"/>
      <c r="J284" s="37"/>
      <c r="K284" s="37"/>
      <c r="L284" s="37"/>
      <c r="M284" s="37"/>
      <c r="N284" s="86"/>
      <c r="O284" s="37"/>
      <c r="P284" s="37"/>
      <c r="Q284" s="37"/>
      <c r="R284" s="37"/>
      <c r="S284" s="37"/>
    </row>
    <row r="303" ht="13.5" thickBot="1"/>
    <row r="304" ht="15">
      <c r="A304" s="5"/>
    </row>
  </sheetData>
  <sheetProtection/>
  <mergeCells count="28">
    <mergeCell ref="A262:K262"/>
    <mergeCell ref="L13:M13"/>
    <mergeCell ref="A271:S271"/>
    <mergeCell ref="R12:R14"/>
    <mergeCell ref="S12:S14"/>
    <mergeCell ref="O13:O14"/>
    <mergeCell ref="A263:K263"/>
    <mergeCell ref="A267:S267"/>
    <mergeCell ref="A6:S6"/>
    <mergeCell ref="P13:P14"/>
    <mergeCell ref="H12:H14"/>
    <mergeCell ref="B12:B14"/>
    <mergeCell ref="A12:A14"/>
    <mergeCell ref="A7:S7"/>
    <mergeCell ref="I13:J13"/>
    <mergeCell ref="I12:O12"/>
    <mergeCell ref="A9:S9"/>
    <mergeCell ref="F10:L10"/>
    <mergeCell ref="A272:S272"/>
    <mergeCell ref="A268:S268"/>
    <mergeCell ref="A270:S270"/>
    <mergeCell ref="A269:S269"/>
    <mergeCell ref="F12:F14"/>
    <mergeCell ref="G12:G14"/>
    <mergeCell ref="Q13:Q14"/>
    <mergeCell ref="N13:N14"/>
    <mergeCell ref="K13:K14"/>
    <mergeCell ref="P12:Q12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6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11.421875" style="0" customWidth="1"/>
    <col min="2" max="2" width="22.7109375" style="0" customWidth="1"/>
    <col min="3" max="4" width="51.7109375" style="0" customWidth="1"/>
    <col min="5" max="5" width="21.28125" style="0" customWidth="1"/>
    <col min="6" max="6" width="16.00390625" style="0" customWidth="1"/>
  </cols>
  <sheetData>
    <row r="1" spans="2:15" ht="18.75">
      <c r="B1" s="118"/>
      <c r="C1" s="78"/>
      <c r="D1" s="78"/>
      <c r="E1" s="78"/>
      <c r="F1" s="3"/>
      <c r="G1" s="3"/>
      <c r="H1" s="3"/>
      <c r="I1" s="120"/>
      <c r="J1" s="120"/>
      <c r="K1" s="120"/>
      <c r="L1" s="120"/>
      <c r="M1" s="120"/>
      <c r="N1" s="120"/>
      <c r="O1" s="120"/>
    </row>
    <row r="2" spans="2:15" ht="18.75">
      <c r="B2" s="118"/>
      <c r="C2" s="78"/>
      <c r="D2" s="78"/>
      <c r="E2" s="87"/>
      <c r="F2" s="7"/>
      <c r="G2" s="16"/>
      <c r="H2" s="3"/>
      <c r="I2" s="120"/>
      <c r="J2" s="120"/>
      <c r="K2" s="120"/>
      <c r="L2" s="120"/>
      <c r="M2" s="120"/>
      <c r="N2" s="120"/>
      <c r="O2" s="120"/>
    </row>
    <row r="3" spans="2:15" ht="18.75">
      <c r="B3" s="118"/>
      <c r="C3" s="78"/>
      <c r="D3" s="78"/>
      <c r="E3" s="78"/>
      <c r="F3" s="3"/>
      <c r="G3" s="3"/>
      <c r="H3" s="3"/>
      <c r="I3" s="120"/>
      <c r="J3" s="120"/>
      <c r="K3" s="120"/>
      <c r="L3" s="120"/>
      <c r="M3" s="120"/>
      <c r="N3" s="120"/>
      <c r="O3" s="120"/>
    </row>
    <row r="4" spans="2:15" ht="12.75">
      <c r="B4" s="4"/>
      <c r="C4" s="78"/>
      <c r="D4" s="78"/>
      <c r="E4" s="78"/>
      <c r="F4" s="3"/>
      <c r="G4" s="3"/>
      <c r="H4" s="3"/>
      <c r="I4" s="4"/>
      <c r="J4" s="4"/>
      <c r="K4" s="4"/>
      <c r="L4" s="4"/>
      <c r="M4" s="4"/>
      <c r="N4" s="4"/>
      <c r="O4" s="4"/>
    </row>
    <row r="5" spans="2:15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2:15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5.75">
      <c r="B7" s="182" t="s">
        <v>237</v>
      </c>
      <c r="C7" s="182"/>
      <c r="D7" s="182"/>
      <c r="E7" s="182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5">
      <c r="B8" s="181" t="s">
        <v>275</v>
      </c>
      <c r="C8" s="181"/>
      <c r="D8" s="181"/>
      <c r="E8" s="181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5" ht="18">
      <c r="B10" s="171" t="s">
        <v>276</v>
      </c>
      <c r="C10" s="171"/>
      <c r="D10" s="171"/>
      <c r="E10" s="171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2:5" ht="18">
      <c r="B11" s="183" t="s">
        <v>277</v>
      </c>
      <c r="C11" s="183"/>
      <c r="D11" s="183"/>
      <c r="E11" s="183"/>
    </row>
    <row r="12" spans="3:5" ht="15.75">
      <c r="C12" s="121"/>
      <c r="D12" s="122"/>
      <c r="E12" s="122"/>
    </row>
    <row r="13" spans="2:5" ht="15.75" thickBot="1">
      <c r="B13" s="123"/>
      <c r="C13" s="123"/>
      <c r="D13" s="123"/>
      <c r="E13" s="123"/>
    </row>
    <row r="14" spans="2:5" ht="21" customHeight="1">
      <c r="B14" s="124" t="s">
        <v>245</v>
      </c>
      <c r="C14" s="125" t="s">
        <v>246</v>
      </c>
      <c r="D14" s="125" t="s">
        <v>247</v>
      </c>
      <c r="E14" s="126" t="s">
        <v>248</v>
      </c>
    </row>
    <row r="15" spans="2:6" ht="21" customHeight="1">
      <c r="B15" s="127">
        <v>401506254</v>
      </c>
      <c r="C15" s="128" t="s">
        <v>249</v>
      </c>
      <c r="D15" s="128" t="s">
        <v>250</v>
      </c>
      <c r="E15" s="129">
        <f>+'Empleados fijos-Septiembre 2012'!G255</f>
        <v>31010.409999999996</v>
      </c>
      <c r="F15" s="143"/>
    </row>
    <row r="16" spans="2:6" ht="21" customHeight="1">
      <c r="B16" s="127">
        <v>401517078</v>
      </c>
      <c r="C16" s="128" t="s">
        <v>251</v>
      </c>
      <c r="D16" s="128" t="s">
        <v>252</v>
      </c>
      <c r="E16" s="130">
        <f>+'Empleados fijos-Septiembre 2012'!P255</f>
        <v>262089.34564900008</v>
      </c>
      <c r="F16" s="143"/>
    </row>
    <row r="17" spans="2:5" ht="15">
      <c r="B17" s="123"/>
      <c r="C17" s="123"/>
      <c r="D17" s="123"/>
      <c r="E17" s="123"/>
    </row>
    <row r="18" spans="2:5" ht="16.5" customHeight="1">
      <c r="B18" s="144" t="s">
        <v>253</v>
      </c>
      <c r="D18" s="131"/>
      <c r="E18" s="132">
        <f>SUM(E15:E16)</f>
        <v>293099.75564900006</v>
      </c>
    </row>
    <row r="19" spans="2:5" ht="16.5" customHeight="1">
      <c r="B19" s="144" t="s">
        <v>254</v>
      </c>
      <c r="D19" s="131"/>
      <c r="E19" s="133">
        <f>+'Empleados fijos-Septiembre 2012'!R255</f>
        <v>3594097.0443509985</v>
      </c>
    </row>
    <row r="20" spans="2:5" ht="16.5" customHeight="1">
      <c r="B20" s="144" t="s">
        <v>255</v>
      </c>
      <c r="D20" s="131"/>
      <c r="E20" s="134">
        <f>+E19+E18</f>
        <v>3887196.7999999984</v>
      </c>
    </row>
    <row r="21" spans="2:5" ht="16.5" customHeight="1">
      <c r="B21" s="144" t="s">
        <v>256</v>
      </c>
      <c r="D21" s="131"/>
      <c r="E21" s="132">
        <f>+'Empleados fijos-Septiembre 2012'!F255</f>
        <v>3856186.3899999997</v>
      </c>
    </row>
    <row r="22" spans="2:15" s="3" customFormat="1" ht="16.5" customHeight="1">
      <c r="B22" s="144" t="s">
        <v>257</v>
      </c>
      <c r="C22"/>
      <c r="D22" s="123"/>
      <c r="E22" s="133">
        <f>+'Empleados fijos-Septiembre 2012'!Q255</f>
        <v>594511.2487409997</v>
      </c>
      <c r="F22"/>
      <c r="G22"/>
      <c r="H22"/>
      <c r="I22"/>
      <c r="J22"/>
      <c r="K22"/>
      <c r="L22"/>
      <c r="M22"/>
      <c r="N22"/>
      <c r="O22"/>
    </row>
    <row r="23" spans="2:15" s="3" customFormat="1" ht="16.5" customHeight="1" thickBot="1">
      <c r="B23" s="144" t="s">
        <v>258</v>
      </c>
      <c r="C23"/>
      <c r="D23" s="123"/>
      <c r="E23" s="135">
        <f>+E22+E21</f>
        <v>4450697.638741</v>
      </c>
      <c r="F23"/>
      <c r="G23"/>
      <c r="H23"/>
      <c r="I23"/>
      <c r="J23"/>
      <c r="K23"/>
      <c r="L23"/>
      <c r="M23"/>
      <c r="N23"/>
      <c r="O23"/>
    </row>
    <row r="24" spans="2:15" s="3" customFormat="1" ht="16.5" thickTop="1">
      <c r="B24" s="131"/>
      <c r="C24"/>
      <c r="D24" s="123"/>
      <c r="E24" s="136"/>
      <c r="F24"/>
      <c r="G24"/>
      <c r="H24"/>
      <c r="I24"/>
      <c r="J24"/>
      <c r="K24"/>
      <c r="L24"/>
      <c r="M24"/>
      <c r="N24"/>
      <c r="O24"/>
    </row>
    <row r="25" spans="2:15" s="3" customFormat="1" ht="36" customHeight="1">
      <c r="B25" s="184" t="s">
        <v>272</v>
      </c>
      <c r="C25" s="184"/>
      <c r="D25" s="184"/>
      <c r="E25" s="184"/>
      <c r="F25"/>
      <c r="G25"/>
      <c r="H25"/>
      <c r="I25"/>
      <c r="J25"/>
      <c r="K25"/>
      <c r="L25"/>
      <c r="M25"/>
      <c r="N25"/>
      <c r="O25"/>
    </row>
    <row r="26" spans="2:15" s="3" customFormat="1" ht="15">
      <c r="B26" s="123"/>
      <c r="C26" s="123"/>
      <c r="D26" s="123"/>
      <c r="E26" s="123"/>
      <c r="F26"/>
      <c r="G26"/>
      <c r="H26"/>
      <c r="I26"/>
      <c r="J26"/>
      <c r="K26"/>
      <c r="L26"/>
      <c r="M26"/>
      <c r="N26"/>
      <c r="O26"/>
    </row>
    <row r="27" spans="2:15" s="3" customFormat="1" ht="15">
      <c r="B27" s="123"/>
      <c r="C27" s="123"/>
      <c r="D27" s="123"/>
      <c r="E27" s="123"/>
      <c r="F27"/>
      <c r="G27"/>
      <c r="H27"/>
      <c r="I27"/>
      <c r="J27"/>
      <c r="K27"/>
      <c r="L27"/>
      <c r="M27"/>
      <c r="N27"/>
      <c r="O27"/>
    </row>
    <row r="30" spans="2:5" ht="15">
      <c r="B30" s="141" t="s">
        <v>259</v>
      </c>
      <c r="C30" s="141" t="s">
        <v>262</v>
      </c>
      <c r="D30" s="141" t="s">
        <v>263</v>
      </c>
      <c r="E30" s="141" t="s">
        <v>264</v>
      </c>
    </row>
    <row r="31" spans="2:5" ht="12.75">
      <c r="B31" s="142"/>
      <c r="C31" s="142"/>
      <c r="D31" s="142"/>
      <c r="E31" s="142"/>
    </row>
    <row r="33" spans="2:5" ht="12.75">
      <c r="B33" s="138" t="s">
        <v>261</v>
      </c>
      <c r="C33" s="140" t="s">
        <v>271</v>
      </c>
      <c r="D33" s="140" t="s">
        <v>265</v>
      </c>
      <c r="E33" s="140" t="s">
        <v>265</v>
      </c>
    </row>
    <row r="34" spans="2:6" ht="14.25">
      <c r="B34" s="137" t="s">
        <v>260</v>
      </c>
      <c r="C34" s="139" t="s">
        <v>267</v>
      </c>
      <c r="D34" s="139" t="s">
        <v>273</v>
      </c>
      <c r="E34" s="180" t="s">
        <v>270</v>
      </c>
      <c r="F34" s="180"/>
    </row>
    <row r="35" spans="2:6" ht="14.25">
      <c r="B35" s="137" t="s">
        <v>266</v>
      </c>
      <c r="C35" s="139" t="s">
        <v>268</v>
      </c>
      <c r="D35" s="139" t="s">
        <v>269</v>
      </c>
      <c r="E35" s="180" t="s">
        <v>203</v>
      </c>
      <c r="F35" s="180"/>
    </row>
    <row r="36" ht="14.25">
      <c r="E36" s="137"/>
    </row>
  </sheetData>
  <sheetProtection/>
  <mergeCells count="7">
    <mergeCell ref="E34:F34"/>
    <mergeCell ref="E35:F35"/>
    <mergeCell ref="B8:E8"/>
    <mergeCell ref="B7:E7"/>
    <mergeCell ref="B10:E10"/>
    <mergeCell ref="B11:E11"/>
    <mergeCell ref="B25:E25"/>
  </mergeCells>
  <printOptions/>
  <pageMargins left="0.7" right="0.7" top="0.75" bottom="0.75" header="0.3" footer="0.3"/>
  <pageSetup horizontalDpi="600" verticalDpi="600" orientation="landscape" paperSize="5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zoomScale="75" zoomScaleNormal="75" zoomScalePageLayoutView="0" workbookViewId="0" topLeftCell="A1">
      <selection activeCell="D33" sqref="D33"/>
    </sheetView>
  </sheetViews>
  <sheetFormatPr defaultColWidth="11.421875" defaultRowHeight="12.75"/>
  <cols>
    <col min="1" max="1" width="11.421875" style="0" customWidth="1"/>
    <col min="2" max="3" width="31.28125" style="0" customWidth="1"/>
    <col min="4" max="4" width="31.7109375" style="0" customWidth="1"/>
    <col min="5" max="5" width="30.00390625" style="0" customWidth="1"/>
    <col min="6" max="6" width="35.00390625" style="0" customWidth="1"/>
    <col min="7" max="7" width="25.7109375" style="0" customWidth="1"/>
    <col min="8" max="8" width="23.8515625" style="0" customWidth="1"/>
    <col min="9" max="9" width="15.57421875" style="0" customWidth="1"/>
    <col min="10" max="10" width="15.421875" style="0" customWidth="1"/>
    <col min="11" max="11" width="16.421875" style="0" customWidth="1"/>
    <col min="12" max="12" width="18.140625" style="0" customWidth="1"/>
    <col min="13" max="13" width="15.28125" style="0" customWidth="1"/>
    <col min="14" max="14" width="18.421875" style="0" customWidth="1"/>
    <col min="15" max="15" width="17.8515625" style="0" customWidth="1"/>
    <col min="16" max="16" width="15.421875" style="0" customWidth="1"/>
    <col min="17" max="17" width="17.140625" style="0" customWidth="1"/>
    <col min="18" max="18" width="22.140625" style="0" customWidth="1"/>
    <col min="19" max="19" width="17.421875" style="0" customWidth="1"/>
  </cols>
  <sheetData>
    <row r="1" spans="1:19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8">
      <c r="A2" s="3"/>
      <c r="B2" s="3"/>
      <c r="C2" s="3"/>
      <c r="D2" s="3"/>
      <c r="E2" s="3"/>
      <c r="F2" s="3"/>
      <c r="G2" s="7"/>
      <c r="H2" s="7"/>
      <c r="I2" s="16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9.5">
      <c r="A5" s="158" t="s">
        <v>237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</row>
    <row r="6" spans="1:19" ht="18.75">
      <c r="A6" s="167" t="s">
        <v>19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</row>
    <row r="7" spans="1:19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8">
      <c r="A8" s="171" t="s">
        <v>28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</row>
    <row r="9" spans="1:19" ht="18">
      <c r="A9" s="15"/>
      <c r="B9" s="15"/>
      <c r="C9" s="15"/>
      <c r="D9" s="15"/>
      <c r="E9" s="15"/>
      <c r="F9" s="171" t="s">
        <v>239</v>
      </c>
      <c r="G9" s="171"/>
      <c r="H9" s="171"/>
      <c r="I9" s="171"/>
      <c r="J9" s="171"/>
      <c r="K9" s="171"/>
      <c r="L9" s="171"/>
      <c r="M9" s="15"/>
      <c r="N9" s="15"/>
      <c r="O9" s="15"/>
      <c r="P9" s="15"/>
      <c r="Q9" s="15"/>
      <c r="R9" s="15"/>
      <c r="S9" s="15"/>
    </row>
    <row r="10" spans="1:19" ht="13.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6.5" customHeight="1">
      <c r="A11" s="174" t="s">
        <v>25</v>
      </c>
      <c r="B11" s="196" t="s">
        <v>20</v>
      </c>
      <c r="C11" s="17"/>
      <c r="D11" s="17"/>
      <c r="E11" s="17"/>
      <c r="F11" s="17"/>
      <c r="G11" s="58"/>
      <c r="H11" s="199" t="s">
        <v>23</v>
      </c>
      <c r="I11" s="202" t="s">
        <v>10</v>
      </c>
      <c r="J11" s="202"/>
      <c r="K11" s="202"/>
      <c r="L11" s="202"/>
      <c r="M11" s="202"/>
      <c r="N11" s="202"/>
      <c r="O11" s="203"/>
      <c r="P11" s="204" t="s">
        <v>2</v>
      </c>
      <c r="Q11" s="205"/>
      <c r="R11" s="174" t="s">
        <v>24</v>
      </c>
      <c r="S11" s="174" t="s">
        <v>5</v>
      </c>
    </row>
    <row r="12" spans="1:19" ht="17.25" thickBot="1">
      <c r="A12" s="175"/>
      <c r="B12" s="197"/>
      <c r="C12" s="18" t="s">
        <v>32</v>
      </c>
      <c r="D12" s="18" t="s">
        <v>21</v>
      </c>
      <c r="E12" s="18" t="s">
        <v>26</v>
      </c>
      <c r="F12" s="19" t="s">
        <v>29</v>
      </c>
      <c r="G12" s="59"/>
      <c r="H12" s="200"/>
      <c r="I12" s="185" t="s">
        <v>14</v>
      </c>
      <c r="J12" s="185"/>
      <c r="K12" s="186" t="s">
        <v>11</v>
      </c>
      <c r="L12" s="188" t="s">
        <v>15</v>
      </c>
      <c r="M12" s="185"/>
      <c r="N12" s="189" t="s">
        <v>13</v>
      </c>
      <c r="O12" s="190" t="s">
        <v>0</v>
      </c>
      <c r="P12" s="192" t="s">
        <v>4</v>
      </c>
      <c r="Q12" s="194" t="s">
        <v>1</v>
      </c>
      <c r="R12" s="175"/>
      <c r="S12" s="175"/>
    </row>
    <row r="13" spans="1:19" ht="33.75" thickBot="1">
      <c r="A13" s="176"/>
      <c r="B13" s="198"/>
      <c r="C13" s="19"/>
      <c r="D13" s="18"/>
      <c r="E13" s="19"/>
      <c r="F13" s="19" t="s">
        <v>30</v>
      </c>
      <c r="G13" s="14" t="s">
        <v>31</v>
      </c>
      <c r="H13" s="201"/>
      <c r="I13" s="2" t="s">
        <v>6</v>
      </c>
      <c r="J13" s="1" t="s">
        <v>7</v>
      </c>
      <c r="K13" s="187"/>
      <c r="L13" s="2" t="s">
        <v>8</v>
      </c>
      <c r="M13" s="1" t="s">
        <v>9</v>
      </c>
      <c r="N13" s="187"/>
      <c r="O13" s="191"/>
      <c r="P13" s="193"/>
      <c r="Q13" s="195"/>
      <c r="R13" s="176"/>
      <c r="S13" s="176"/>
    </row>
    <row r="14" spans="1:19" ht="16.5">
      <c r="A14" s="39">
        <v>1</v>
      </c>
      <c r="B14" s="49" t="s">
        <v>231</v>
      </c>
      <c r="C14" s="49" t="s">
        <v>221</v>
      </c>
      <c r="D14" s="77" t="s">
        <v>94</v>
      </c>
      <c r="E14" s="91" t="s">
        <v>27</v>
      </c>
      <c r="F14" s="61" t="s">
        <v>233</v>
      </c>
      <c r="G14" s="61" t="s">
        <v>234</v>
      </c>
      <c r="H14" s="40">
        <v>7700</v>
      </c>
      <c r="I14" s="10">
        <v>220.99</v>
      </c>
      <c r="J14" s="10">
        <v>546.7</v>
      </c>
      <c r="K14" s="53">
        <v>100.1</v>
      </c>
      <c r="L14" s="9">
        <v>234.08</v>
      </c>
      <c r="M14" s="9">
        <v>545.93</v>
      </c>
      <c r="N14" s="9"/>
      <c r="O14" s="9">
        <f>SUM(I14:N14)</f>
        <v>1647.8000000000002</v>
      </c>
      <c r="P14" s="10">
        <f>+I14+L14</f>
        <v>455.07000000000005</v>
      </c>
      <c r="Q14" s="54">
        <f>+J14+K14+M14</f>
        <v>1192.73</v>
      </c>
      <c r="R14" s="55">
        <f>+H14-P14</f>
        <v>7244.93</v>
      </c>
      <c r="S14" s="56">
        <v>121</v>
      </c>
    </row>
    <row r="15" spans="1:19" ht="17.25" thickBot="1">
      <c r="A15" s="20"/>
      <c r="B15" s="21"/>
      <c r="C15" s="21"/>
      <c r="D15" s="93"/>
      <c r="E15" s="92"/>
      <c r="F15" s="21"/>
      <c r="G15" s="60"/>
      <c r="H15" s="48"/>
      <c r="I15" s="46"/>
      <c r="J15" s="46"/>
      <c r="K15" s="47"/>
      <c r="L15" s="46"/>
      <c r="M15" s="46"/>
      <c r="N15" s="46"/>
      <c r="O15" s="46"/>
      <c r="P15" s="46"/>
      <c r="Q15" s="48"/>
      <c r="R15" s="46"/>
      <c r="S15" s="24"/>
    </row>
    <row r="16" spans="1:19" ht="16.5">
      <c r="A16" s="39">
        <v>2</v>
      </c>
      <c r="B16" s="49" t="s">
        <v>232</v>
      </c>
      <c r="C16" s="49" t="s">
        <v>221</v>
      </c>
      <c r="D16" s="21" t="s">
        <v>94</v>
      </c>
      <c r="E16" s="38" t="s">
        <v>27</v>
      </c>
      <c r="F16" s="61" t="s">
        <v>233</v>
      </c>
      <c r="G16" s="61" t="s">
        <v>234</v>
      </c>
      <c r="H16" s="44">
        <v>7700</v>
      </c>
      <c r="I16" s="119">
        <v>220.99</v>
      </c>
      <c r="J16" s="10">
        <v>546.7</v>
      </c>
      <c r="K16" s="53">
        <v>100.1</v>
      </c>
      <c r="L16" s="9">
        <v>234.08</v>
      </c>
      <c r="M16" s="9">
        <v>545.93</v>
      </c>
      <c r="N16" s="41"/>
      <c r="O16" s="9">
        <f>SUM(I16:N16)</f>
        <v>1647.8000000000002</v>
      </c>
      <c r="P16" s="10">
        <f>+I16+L16</f>
        <v>455.07000000000005</v>
      </c>
      <c r="Q16" s="54">
        <f>+J16+K16+M16</f>
        <v>1192.73</v>
      </c>
      <c r="R16" s="55">
        <f>+H16-P16</f>
        <v>7244.93</v>
      </c>
      <c r="S16" s="27">
        <v>121</v>
      </c>
    </row>
    <row r="17" spans="1:19" ht="17.25" thickBot="1">
      <c r="A17" s="20"/>
      <c r="B17" s="28"/>
      <c r="C17" s="28"/>
      <c r="D17" s="28"/>
      <c r="E17" s="28"/>
      <c r="F17" s="52"/>
      <c r="G17" s="57"/>
      <c r="H17" s="23"/>
      <c r="I17" s="22"/>
      <c r="J17" s="22"/>
      <c r="K17" s="22"/>
      <c r="L17" s="22"/>
      <c r="M17" s="22"/>
      <c r="N17" s="22"/>
      <c r="O17" s="22"/>
      <c r="P17" s="22"/>
      <c r="Q17" s="23"/>
      <c r="R17" s="22"/>
      <c r="S17" s="29"/>
    </row>
    <row r="18" spans="1:19" ht="21.75" customHeight="1">
      <c r="A18" s="62"/>
      <c r="B18" s="63" t="s">
        <v>33</v>
      </c>
      <c r="C18" s="63"/>
      <c r="D18" s="63"/>
      <c r="E18" s="63"/>
      <c r="F18" s="63"/>
      <c r="G18" s="71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5"/>
    </row>
    <row r="19" spans="1:19" ht="34.5" customHeight="1" thickBot="1">
      <c r="A19" s="66"/>
      <c r="B19" s="67"/>
      <c r="C19" s="67"/>
      <c r="D19" s="67"/>
      <c r="E19" s="67"/>
      <c r="F19" s="67"/>
      <c r="G19" s="72"/>
      <c r="H19" s="68"/>
      <c r="I19" s="68"/>
      <c r="J19" s="68"/>
      <c r="K19" s="69"/>
      <c r="L19" s="68"/>
      <c r="M19" s="68"/>
      <c r="N19" s="68"/>
      <c r="O19" s="68"/>
      <c r="P19" s="68"/>
      <c r="Q19" s="68"/>
      <c r="R19" s="68"/>
      <c r="S19" s="70"/>
    </row>
    <row r="20" spans="1:19" ht="16.5">
      <c r="A20" s="11"/>
      <c r="B20" s="11"/>
      <c r="C20" s="11"/>
      <c r="D20" s="11"/>
      <c r="E20" s="11"/>
      <c r="F20" s="11"/>
      <c r="G20" s="11"/>
      <c r="H20" s="11"/>
      <c r="I20" s="35"/>
      <c r="J20" s="35"/>
      <c r="K20" s="36"/>
      <c r="L20" s="35"/>
      <c r="M20" s="11"/>
      <c r="N20" s="11"/>
      <c r="O20" s="35"/>
      <c r="P20" s="35"/>
      <c r="Q20" s="35"/>
      <c r="R20" s="35"/>
      <c r="S20" s="35"/>
    </row>
    <row r="21" spans="1:19" ht="16.5">
      <c r="A21" s="11" t="s">
        <v>3</v>
      </c>
      <c r="B21" s="102"/>
      <c r="C21" s="102"/>
      <c r="D21" s="12"/>
      <c r="E21" s="6"/>
      <c r="F21" s="6"/>
      <c r="G21" s="6"/>
      <c r="H21" s="6"/>
      <c r="I21" s="8"/>
      <c r="J21" s="8"/>
      <c r="K21" s="13"/>
      <c r="L21" s="8"/>
      <c r="M21" s="6"/>
      <c r="N21" s="6"/>
      <c r="O21" s="8"/>
      <c r="P21" s="8"/>
      <c r="Q21" s="8"/>
      <c r="R21" s="8"/>
      <c r="S21" s="8"/>
    </row>
    <row r="22" spans="1:19" ht="16.5">
      <c r="A22" s="6" t="s">
        <v>244</v>
      </c>
      <c r="B22" s="102"/>
      <c r="C22" s="102"/>
      <c r="D22" s="12"/>
      <c r="E22" s="6"/>
      <c r="F22" s="6"/>
      <c r="G22" s="6"/>
      <c r="H22" s="6"/>
      <c r="I22" s="8"/>
      <c r="J22" s="8"/>
      <c r="K22" s="6"/>
      <c r="L22" s="8"/>
      <c r="M22" s="8"/>
      <c r="N22" s="8"/>
      <c r="O22" s="8"/>
      <c r="P22" s="8"/>
      <c r="Q22" s="8"/>
      <c r="R22" s="8"/>
      <c r="S22" s="8"/>
    </row>
    <row r="23" spans="1:11" ht="16.5">
      <c r="A23" s="12" t="s">
        <v>243</v>
      </c>
      <c r="B23" s="102"/>
      <c r="C23" s="102"/>
      <c r="D23" s="12"/>
      <c r="E23" s="6"/>
      <c r="F23" s="6"/>
      <c r="G23" s="6"/>
      <c r="H23" s="6"/>
      <c r="I23" s="8"/>
      <c r="J23" s="8"/>
      <c r="K23" s="6"/>
    </row>
    <row r="24" spans="1:11" ht="16.5">
      <c r="A24" s="12" t="s">
        <v>17</v>
      </c>
      <c r="B24" s="102"/>
      <c r="C24" s="102"/>
      <c r="D24" s="12"/>
      <c r="E24" s="6"/>
      <c r="F24" s="6"/>
      <c r="G24" s="6"/>
      <c r="H24" s="6"/>
      <c r="I24" s="8"/>
      <c r="J24" s="8"/>
      <c r="K24" s="6"/>
    </row>
    <row r="25" spans="1:11" ht="16.5">
      <c r="A25" s="12" t="s">
        <v>18</v>
      </c>
      <c r="B25" s="102"/>
      <c r="C25" s="102"/>
      <c r="D25" s="12"/>
      <c r="E25" s="6"/>
      <c r="F25" s="6"/>
      <c r="G25" s="6"/>
      <c r="H25" s="6"/>
      <c r="I25" s="8"/>
      <c r="J25" s="8"/>
      <c r="K25" s="6"/>
    </row>
    <row r="26" spans="1:11" ht="16.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</row>
    <row r="27" spans="1:11" ht="16.5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</row>
  </sheetData>
  <sheetProtection/>
  <mergeCells count="20">
    <mergeCell ref="Q12:Q13"/>
    <mergeCell ref="A5:S5"/>
    <mergeCell ref="A6:S6"/>
    <mergeCell ref="A8:S8"/>
    <mergeCell ref="A11:A13"/>
    <mergeCell ref="B11:B13"/>
    <mergeCell ref="H11:H13"/>
    <mergeCell ref="I11:O11"/>
    <mergeCell ref="P11:Q11"/>
    <mergeCell ref="F9:L9"/>
    <mergeCell ref="A26:K26"/>
    <mergeCell ref="A27:K27"/>
    <mergeCell ref="R11:R13"/>
    <mergeCell ref="S11:S13"/>
    <mergeCell ref="I12:J12"/>
    <mergeCell ref="K12:K13"/>
    <mergeCell ref="L12:M12"/>
    <mergeCell ref="N12:N13"/>
    <mergeCell ref="O12:O13"/>
    <mergeCell ref="P12:P1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H12" sqref="H12:H13"/>
    </sheetView>
  </sheetViews>
  <sheetFormatPr defaultColWidth="11.421875" defaultRowHeight="12.75"/>
  <cols>
    <col min="1" max="1" width="8.140625" style="0" customWidth="1"/>
    <col min="2" max="2" width="25.140625" style="0" customWidth="1"/>
    <col min="3" max="3" width="26.7109375" style="0" customWidth="1"/>
    <col min="4" max="4" width="29.7109375" style="0" customWidth="1"/>
    <col min="5" max="5" width="25.421875" style="0" customWidth="1"/>
    <col min="6" max="6" width="18.8515625" style="0" customWidth="1"/>
  </cols>
  <sheetData>
    <row r="1" spans="1:7" ht="18.75">
      <c r="A1" s="236"/>
      <c r="B1" s="235"/>
      <c r="C1" s="235"/>
      <c r="D1" s="235"/>
      <c r="E1" s="235"/>
      <c r="F1" s="234"/>
      <c r="G1" s="3"/>
    </row>
    <row r="2" spans="1:7" ht="18.75">
      <c r="A2" s="233"/>
      <c r="B2" s="232"/>
      <c r="C2" s="232"/>
      <c r="D2" s="232"/>
      <c r="E2" s="232"/>
      <c r="F2" s="231"/>
      <c r="G2" s="3"/>
    </row>
    <row r="3" spans="1:7" ht="18.75">
      <c r="A3" s="233"/>
      <c r="B3" s="232"/>
      <c r="C3" s="232"/>
      <c r="D3" s="232"/>
      <c r="E3" s="232"/>
      <c r="F3" s="231"/>
      <c r="G3" s="3"/>
    </row>
    <row r="4" spans="1:7" ht="18.75">
      <c r="A4" s="233"/>
      <c r="B4" s="232"/>
      <c r="C4" s="232"/>
      <c r="D4" s="232"/>
      <c r="E4" s="232"/>
      <c r="F4" s="231"/>
      <c r="G4" s="3"/>
    </row>
    <row r="5" spans="1:7" ht="18.75">
      <c r="A5" s="230"/>
      <c r="B5" s="229"/>
      <c r="C5" s="229"/>
      <c r="D5" s="229"/>
      <c r="E5" s="229"/>
      <c r="F5" s="228"/>
      <c r="G5" s="3"/>
    </row>
    <row r="6" spans="1:7" ht="18.75">
      <c r="A6" s="230"/>
      <c r="B6" s="229"/>
      <c r="C6" s="229"/>
      <c r="D6" s="229"/>
      <c r="E6" s="229"/>
      <c r="F6" s="228"/>
      <c r="G6" s="3"/>
    </row>
    <row r="7" spans="1:7" ht="18.75">
      <c r="A7" s="227" t="s">
        <v>292</v>
      </c>
      <c r="B7" s="226"/>
      <c r="C7" s="226"/>
      <c r="D7" s="226"/>
      <c r="E7" s="226"/>
      <c r="F7" s="225"/>
      <c r="G7" s="3"/>
    </row>
    <row r="8" spans="1:7" ht="18.75">
      <c r="A8" s="227" t="s">
        <v>291</v>
      </c>
      <c r="B8" s="226"/>
      <c r="C8" s="226"/>
      <c r="D8" s="226"/>
      <c r="E8" s="226"/>
      <c r="F8" s="225"/>
      <c r="G8" s="3"/>
    </row>
    <row r="9" spans="1:7" ht="18.75">
      <c r="A9" s="227"/>
      <c r="B9" s="226"/>
      <c r="C9" s="226"/>
      <c r="D9" s="226"/>
      <c r="E9" s="226"/>
      <c r="F9" s="225"/>
      <c r="G9" s="3"/>
    </row>
    <row r="10" spans="1:7" ht="18.75">
      <c r="A10" s="227" t="s">
        <v>290</v>
      </c>
      <c r="B10" s="226"/>
      <c r="C10" s="226"/>
      <c r="D10" s="226"/>
      <c r="E10" s="226"/>
      <c r="F10" s="225"/>
      <c r="G10" s="3"/>
    </row>
    <row r="11" spans="1:7" ht="18.75">
      <c r="A11" s="224" t="s">
        <v>289</v>
      </c>
      <c r="B11" s="223"/>
      <c r="C11" s="223"/>
      <c r="D11" s="223"/>
      <c r="E11" s="223"/>
      <c r="F11" s="222"/>
      <c r="G11" s="3"/>
    </row>
    <row r="12" spans="1:7" ht="13.5" thickBot="1">
      <c r="A12" s="221"/>
      <c r="B12" s="51"/>
      <c r="C12" s="51"/>
      <c r="D12" s="51"/>
      <c r="E12" s="51"/>
      <c r="F12" s="220"/>
      <c r="G12" s="3"/>
    </row>
    <row r="13" spans="1:7" ht="16.5" customHeight="1">
      <c r="A13" s="174" t="s">
        <v>25</v>
      </c>
      <c r="B13" s="196" t="s">
        <v>20</v>
      </c>
      <c r="C13" s="17"/>
      <c r="D13" s="17"/>
      <c r="E13" s="17"/>
      <c r="F13" s="174" t="s">
        <v>23</v>
      </c>
      <c r="G13" s="6"/>
    </row>
    <row r="14" spans="1:7" ht="16.5" customHeight="1">
      <c r="A14" s="175"/>
      <c r="B14" s="197"/>
      <c r="C14" s="18" t="s">
        <v>32</v>
      </c>
      <c r="D14" s="18" t="s">
        <v>21</v>
      </c>
      <c r="E14" s="18" t="s">
        <v>26</v>
      </c>
      <c r="F14" s="175"/>
      <c r="G14" s="6"/>
    </row>
    <row r="15" spans="1:7" ht="16.5">
      <c r="A15" s="175"/>
      <c r="B15" s="197"/>
      <c r="C15" s="18"/>
      <c r="D15" s="18"/>
      <c r="E15" s="18"/>
      <c r="F15" s="175"/>
      <c r="G15" s="6"/>
    </row>
    <row r="16" spans="1:7" ht="16.5">
      <c r="A16" s="217">
        <v>1</v>
      </c>
      <c r="B16" s="219" t="s">
        <v>288</v>
      </c>
      <c r="C16" s="215" t="s">
        <v>280</v>
      </c>
      <c r="D16" s="215" t="s">
        <v>279</v>
      </c>
      <c r="E16" s="215" t="s">
        <v>27</v>
      </c>
      <c r="F16" s="214">
        <v>5600</v>
      </c>
      <c r="G16" s="45"/>
    </row>
    <row r="17" spans="1:7" ht="16.5">
      <c r="A17" s="217">
        <v>2</v>
      </c>
      <c r="B17" s="218" t="s">
        <v>287</v>
      </c>
      <c r="C17" s="215" t="s">
        <v>280</v>
      </c>
      <c r="D17" s="215" t="s">
        <v>279</v>
      </c>
      <c r="E17" s="215" t="s">
        <v>27</v>
      </c>
      <c r="F17" s="214">
        <v>11375</v>
      </c>
      <c r="G17" s="45"/>
    </row>
    <row r="18" spans="1:7" ht="16.5">
      <c r="A18" s="217">
        <v>3</v>
      </c>
      <c r="B18" s="218" t="s">
        <v>286</v>
      </c>
      <c r="C18" s="215" t="s">
        <v>280</v>
      </c>
      <c r="D18" s="215" t="s">
        <v>279</v>
      </c>
      <c r="E18" s="215" t="s">
        <v>27</v>
      </c>
      <c r="F18" s="214">
        <v>24150</v>
      </c>
      <c r="G18" s="45"/>
    </row>
    <row r="19" spans="1:7" ht="16.5">
      <c r="A19" s="217">
        <v>4</v>
      </c>
      <c r="B19" s="218" t="s">
        <v>285</v>
      </c>
      <c r="C19" s="215" t="s">
        <v>280</v>
      </c>
      <c r="D19" s="215" t="s">
        <v>279</v>
      </c>
      <c r="E19" s="215" t="s">
        <v>27</v>
      </c>
      <c r="F19" s="214">
        <v>24850</v>
      </c>
      <c r="G19" s="25"/>
    </row>
    <row r="20" spans="1:7" ht="16.5">
      <c r="A20" s="217">
        <v>5</v>
      </c>
      <c r="B20" s="216" t="s">
        <v>284</v>
      </c>
      <c r="C20" s="215" t="s">
        <v>280</v>
      </c>
      <c r="D20" s="215" t="s">
        <v>279</v>
      </c>
      <c r="E20" s="215" t="s">
        <v>27</v>
      </c>
      <c r="F20" s="214">
        <v>8050</v>
      </c>
      <c r="G20" s="25"/>
    </row>
    <row r="21" spans="1:7" ht="16.5">
      <c r="A21" s="217">
        <v>6</v>
      </c>
      <c r="B21" s="216" t="s">
        <v>283</v>
      </c>
      <c r="C21" s="215" t="s">
        <v>280</v>
      </c>
      <c r="D21" s="215" t="s">
        <v>279</v>
      </c>
      <c r="E21" s="215" t="s">
        <v>27</v>
      </c>
      <c r="F21" s="214">
        <v>8225</v>
      </c>
      <c r="G21" s="25"/>
    </row>
    <row r="22" spans="1:7" ht="16.5">
      <c r="A22" s="217">
        <v>7</v>
      </c>
      <c r="B22" s="216" t="s">
        <v>282</v>
      </c>
      <c r="C22" s="215" t="s">
        <v>280</v>
      </c>
      <c r="D22" s="215" t="s">
        <v>279</v>
      </c>
      <c r="E22" s="215" t="s">
        <v>27</v>
      </c>
      <c r="F22" s="214">
        <v>12425</v>
      </c>
      <c r="G22" s="30"/>
    </row>
    <row r="23" spans="1:7" ht="17.25" thickBot="1">
      <c r="A23" s="213">
        <v>8</v>
      </c>
      <c r="B23" s="212" t="s">
        <v>281</v>
      </c>
      <c r="C23" s="211" t="s">
        <v>280</v>
      </c>
      <c r="D23" s="211" t="s">
        <v>279</v>
      </c>
      <c r="E23" s="211" t="s">
        <v>27</v>
      </c>
      <c r="F23" s="210">
        <v>900</v>
      </c>
      <c r="G23" s="25"/>
    </row>
    <row r="24" spans="1:7" ht="17.25" thickBot="1">
      <c r="A24" s="209"/>
      <c r="B24" s="208" t="s">
        <v>278</v>
      </c>
      <c r="C24" s="208"/>
      <c r="D24" s="208"/>
      <c r="E24" s="208"/>
      <c r="F24" s="207">
        <f>SUM(F16:F23)</f>
        <v>95575</v>
      </c>
      <c r="G24" s="50"/>
    </row>
    <row r="25" spans="1:7" ht="16.5">
      <c r="A25" s="11"/>
      <c r="B25" s="206"/>
      <c r="C25" s="206"/>
      <c r="D25" s="6"/>
      <c r="E25" s="6"/>
      <c r="F25" s="6"/>
      <c r="G25" s="3"/>
    </row>
    <row r="26" spans="1:7" ht="16.5">
      <c r="A26" s="179"/>
      <c r="B26" s="179"/>
      <c r="C26" s="179"/>
      <c r="D26" s="179"/>
      <c r="E26" s="179"/>
      <c r="F26" s="179"/>
      <c r="G26" s="3"/>
    </row>
    <row r="27" spans="1:7" ht="16.5">
      <c r="A27" s="146"/>
      <c r="B27" s="146"/>
      <c r="C27" s="146"/>
      <c r="D27" s="146"/>
      <c r="E27" s="146"/>
      <c r="F27" s="146"/>
      <c r="G27" s="3"/>
    </row>
    <row r="28" spans="1:7" ht="20.25">
      <c r="A28" s="145"/>
      <c r="B28" s="145"/>
      <c r="C28" s="145"/>
      <c r="D28" s="145"/>
      <c r="E28" s="145"/>
      <c r="F28" s="145"/>
      <c r="G28" s="3"/>
    </row>
    <row r="29" spans="1:7" ht="20.25">
      <c r="A29" s="145"/>
      <c r="B29" s="145"/>
      <c r="C29" s="145"/>
      <c r="D29" s="145"/>
      <c r="E29" s="145"/>
      <c r="F29" s="145"/>
      <c r="G29" s="3"/>
    </row>
    <row r="30" spans="1:7" ht="20.25">
      <c r="A30" s="145"/>
      <c r="B30" s="145"/>
      <c r="C30" s="145"/>
      <c r="D30" s="145"/>
      <c r="E30" s="145"/>
      <c r="F30" s="145"/>
      <c r="G30" s="3"/>
    </row>
    <row r="31" spans="1:7" ht="20.25">
      <c r="A31" s="145"/>
      <c r="B31" s="145"/>
      <c r="C31" s="145"/>
      <c r="D31" s="145"/>
      <c r="E31" s="145"/>
      <c r="F31" s="145"/>
      <c r="G31" s="3"/>
    </row>
    <row r="32" spans="1:7" ht="12.75">
      <c r="A32" s="37"/>
      <c r="B32" s="37"/>
      <c r="C32" s="37"/>
      <c r="D32" s="37"/>
      <c r="E32" s="37"/>
      <c r="F32" s="37"/>
      <c r="G32" s="3"/>
    </row>
    <row r="33" spans="1:7" ht="12.75">
      <c r="A33" s="37"/>
      <c r="B33" s="37"/>
      <c r="C33" s="37"/>
      <c r="D33" s="37"/>
      <c r="E33" s="37"/>
      <c r="F33" s="37"/>
      <c r="G33" s="3"/>
    </row>
    <row r="34" spans="1:7" ht="12.75">
      <c r="A34" s="37"/>
      <c r="B34" s="37"/>
      <c r="C34" s="37"/>
      <c r="D34" s="37"/>
      <c r="E34" s="37"/>
      <c r="F34" s="37"/>
      <c r="G34" s="3"/>
    </row>
    <row r="35" spans="1:7" ht="12.75">
      <c r="A35" s="37"/>
      <c r="B35" s="37"/>
      <c r="C35" s="37"/>
      <c r="D35" s="37"/>
      <c r="E35" s="37"/>
      <c r="F35" s="37"/>
      <c r="G35" s="3"/>
    </row>
    <row r="36" spans="1:7" ht="12.75">
      <c r="A36" s="37"/>
      <c r="B36" s="37"/>
      <c r="C36" s="37"/>
      <c r="D36" s="37"/>
      <c r="E36" s="37"/>
      <c r="F36" s="37"/>
      <c r="G36" s="3"/>
    </row>
    <row r="37" spans="1:7" ht="12.75">
      <c r="A37" s="37"/>
      <c r="B37" s="37"/>
      <c r="C37" s="37"/>
      <c r="D37" s="37"/>
      <c r="E37" s="37"/>
      <c r="F37" s="37"/>
      <c r="G37" s="3"/>
    </row>
    <row r="38" spans="1:7" ht="12.75">
      <c r="A38" s="37"/>
      <c r="B38" s="37"/>
      <c r="C38" s="37"/>
      <c r="D38" s="37"/>
      <c r="E38" s="37"/>
      <c r="F38" s="37"/>
      <c r="G38" s="3"/>
    </row>
    <row r="39" spans="1:7" ht="12.75">
      <c r="A39" s="37"/>
      <c r="B39" s="37"/>
      <c r="C39" s="37"/>
      <c r="D39" s="37"/>
      <c r="E39" s="37"/>
      <c r="F39" s="37"/>
      <c r="G39" s="3"/>
    </row>
    <row r="40" spans="1:7" ht="12.75">
      <c r="A40" s="37"/>
      <c r="B40" s="37"/>
      <c r="C40" s="37"/>
      <c r="D40" s="37"/>
      <c r="E40" s="37"/>
      <c r="F40" s="37"/>
      <c r="G40" s="3"/>
    </row>
    <row r="41" spans="1:7" ht="12.75">
      <c r="A41" s="37"/>
      <c r="B41" s="37"/>
      <c r="C41" s="37"/>
      <c r="D41" s="37"/>
      <c r="E41" s="37"/>
      <c r="F41" s="37"/>
      <c r="G41" s="3"/>
    </row>
    <row r="42" spans="1:7" ht="12.75">
      <c r="A42" s="37"/>
      <c r="B42" s="37"/>
      <c r="C42" s="37"/>
      <c r="D42" s="37"/>
      <c r="E42" s="37"/>
      <c r="F42" s="37"/>
      <c r="G42" s="3"/>
    </row>
    <row r="43" spans="1:7" ht="12.75">
      <c r="A43" s="37"/>
      <c r="B43" s="37"/>
      <c r="C43" s="37"/>
      <c r="D43" s="37"/>
      <c r="E43" s="37"/>
      <c r="F43" s="37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</sheetData>
  <sheetProtection/>
  <mergeCells count="18">
    <mergeCell ref="A29:F29"/>
    <mergeCell ref="A13:A15"/>
    <mergeCell ref="B13:B15"/>
    <mergeCell ref="F13:F15"/>
    <mergeCell ref="A30:F30"/>
    <mergeCell ref="A31:F31"/>
    <mergeCell ref="A26:F26"/>
    <mergeCell ref="A27:F27"/>
    <mergeCell ref="A28:F28"/>
    <mergeCell ref="A9:F9"/>
    <mergeCell ref="A10:F10"/>
    <mergeCell ref="A11:F11"/>
    <mergeCell ref="A1:F1"/>
    <mergeCell ref="A2:F2"/>
    <mergeCell ref="A3:F3"/>
    <mergeCell ref="A4:F4"/>
    <mergeCell ref="A7:F7"/>
    <mergeCell ref="A8:F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Ariel.acosta</cp:lastModifiedBy>
  <cp:lastPrinted>2013-07-26T16:42:57Z</cp:lastPrinted>
  <dcterms:created xsi:type="dcterms:W3CDTF">2006-07-11T17:39:34Z</dcterms:created>
  <dcterms:modified xsi:type="dcterms:W3CDTF">2013-08-30T15:58:22Z</dcterms:modified>
  <cp:category/>
  <cp:version/>
  <cp:contentType/>
  <cp:contentStatus/>
</cp:coreProperties>
</file>