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39" i="7"/>
  <c r="N77"/>
  <c r="N88" l="1"/>
  <c r="N73"/>
  <c r="N66"/>
  <c r="N75" l="1"/>
  <c r="N74" s="1"/>
  <c r="O13" l="1"/>
  <c r="N29" l="1"/>
  <c r="N28" s="1"/>
  <c r="N57"/>
  <c r="S110"/>
  <c r="N47" l="1"/>
  <c r="N67"/>
  <c r="N83"/>
  <c r="N85" l="1"/>
  <c r="N80" l="1"/>
  <c r="N79" s="1"/>
  <c r="N59"/>
  <c r="N56" s="1"/>
  <c r="N49"/>
  <c r="N45"/>
  <c r="N43"/>
  <c r="N41"/>
  <c r="N40" l="1"/>
  <c r="N65"/>
  <c r="N64" s="1"/>
  <c r="N62" l="1"/>
  <c r="N61" s="1"/>
  <c r="N52" l="1"/>
  <c r="N51" s="1"/>
  <c r="N54"/>
  <c r="G20" i="6" l="1"/>
  <c r="G19"/>
  <c r="N87" i="7" l="1"/>
  <c r="N82" s="1"/>
  <c r="N21"/>
  <c r="N23"/>
  <c r="N20" l="1"/>
  <c r="N26"/>
  <c r="N25" s="1"/>
  <c r="S105" l="1"/>
  <c r="N32" l="1"/>
  <c r="N34"/>
  <c r="N36"/>
  <c r="N31" l="1"/>
  <c r="N19" s="1"/>
  <c r="O69"/>
  <c r="O38" l="1"/>
  <c r="S107"/>
  <c r="G21" i="6"/>
  <c r="S106" i="7" l="1"/>
  <c r="N72" l="1"/>
  <c r="N71" s="1"/>
  <c r="N70" s="1"/>
  <c r="O89" l="1"/>
  <c r="S108" l="1"/>
  <c r="S109" s="1"/>
  <c r="O93"/>
  <c r="O95" s="1"/>
  <c r="G24" i="6" s="1"/>
  <c r="G25" s="1"/>
  <c r="O96" i="7" l="1"/>
  <c r="O99" s="1"/>
  <c r="T108"/>
  <c r="S111"/>
  <c r="S112" s="1"/>
  <c r="T109"/>
  <c r="T106"/>
  <c r="T107"/>
</calcChain>
</file>

<file path=xl/sharedStrings.xml><?xml version="1.0" encoding="utf-8"?>
<sst xmlns="http://schemas.openxmlformats.org/spreadsheetml/2006/main" count="181" uniqueCount="155">
  <si>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</si>
  <si>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</si>
  <si>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</si>
  <si>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</si>
  <si>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</si>
  <si>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</si>
  <si>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</si>
  <si>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</si>
  <si>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</si>
  <si>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</si>
  <si>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</si>
  <si>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</si>
  <si>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</si>
  <si>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</si>
  <si>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</si>
  <si>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</si>
  <si>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</si>
  <si>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</si>
  <si>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</si>
  <si>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</si>
  <si>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</si>
  <si>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</si>
  <si>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</si>
  <si>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</si>
  <si>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</si>
  <si>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</si>
  <si>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</si>
  <si>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</si>
  <si>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</si>
  <si>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</si>
  <si>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</si>
  <si>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</si>
  <si>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</si>
  <si>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</si>
  <si>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</si>
  <si>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</si>
  <si>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</si>
  <si>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</si>
  <si>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</si>
  <si>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</si>
  <si>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</si>
  <si>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</si>
  <si>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</si>
  <si>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</si>
  <si>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</si>
  <si>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</si>
  <si>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</si>
  <si>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</si>
  <si>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</si>
  <si>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</si>
  <si>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</si>
  <si>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</si>
  <si>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</si>
  <si>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</si>
  <si>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</si>
  <si>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</si>
  <si>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</si>
  <si>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</si>
  <si>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</si>
  <si>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</si>
  <si>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</si>
  <si>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</si>
  <si>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</si>
  <si>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</si>
  <si>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</si>
  <si>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</si>
  <si>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</si>
  <si>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</si>
  <si>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</si>
  <si>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OTROS INGRESOS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</si>
  <si>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</si>
  <si>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</si>
  <si>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</si>
  <si>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</si>
  <si>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</si>
  <si>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</si>
  <si>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</si>
  <si>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</si>
  <si>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</si>
  <si>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</si>
  <si>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</si>
  <si>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</si>
  <si>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</si>
  <si>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</si>
  <si>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</si>
  <si>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</si>
  <si>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</si>
  <si>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</si>
  <si>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</si>
  <si>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</si>
  <si>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</si>
  <si>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</si>
  <si>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</si>
  <si>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</si>
  <si>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</si>
  <si>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</si>
  <si>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</si>
  <si>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</si>
  <si>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</si>
  <si>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</si>
  <si>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</si>
  <si>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</si>
  <si>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</si>
  <si>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</si>
  <si>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</si>
  <si>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</si>
  <si>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</si>
  <si>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</si>
  <si>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</si>
  <si>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</si>
  <si>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</si>
  <si>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</si>
  <si>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</si>
  <si>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</si>
  <si>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</si>
  <si>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</si>
  <si>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</si>
  <si>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</si>
  <si>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</si>
  <si>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</si>
  <si>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</si>
  <si>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</si>
  <si>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</si>
  <si>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</si>
  <si>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</si>
  <si>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</si>
  <si>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</si>
  <si>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</si>
  <si>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</si>
  <si>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</si>
  <si>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</si>
  <si>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</si>
  <si>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</si>
  <si>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</si>
  <si>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</si>
  <si>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Menos Retenciones por pagar</t>
  </si>
  <si>
    <t>2.1.4</t>
  </si>
  <si>
    <t>GRATIFICACIONES Y BONIFICACIONES</t>
  </si>
  <si>
    <t>2.1.4.2</t>
  </si>
  <si>
    <t>Otras Gratificaciones y Bonificaciones</t>
  </si>
  <si>
    <t>2.1.4.2.01</t>
  </si>
  <si>
    <t>2.3.3.2</t>
  </si>
  <si>
    <t>Productos de papel y cartón</t>
  </si>
  <si>
    <t>2.3.3.2.01</t>
  </si>
  <si>
    <t>Periodo del 01 Al 30 de Junio 2016</t>
  </si>
  <si>
    <t>BALANCE DISPONIBLE PARA COMPROMISOS PENDIENTES AL 31 DE MAYO 2016</t>
  </si>
  <si>
    <t>TOTAL INCRESOS POR PRESUPUESTO DEL MES DE JUNIO 2016</t>
  </si>
  <si>
    <t xml:space="preserve"> - Balance disponible al 31/05/2016</t>
  </si>
  <si>
    <t>Del 1ro. al 30 de JUNIO  2016</t>
  </si>
  <si>
    <t>BALANCE  DISPONIBLE AL 30/06/2016</t>
  </si>
  <si>
    <t>2.3.3.4</t>
  </si>
  <si>
    <t>Libros, revistas y periodicos</t>
  </si>
  <si>
    <t>2.3.3.4.01</t>
  </si>
  <si>
    <t>BCE NETO AL 30/06/2016</t>
  </si>
  <si>
    <t>JUNIO 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</si>
</sst>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86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3" fontId="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43" fontId="5" fillId="2" borderId="0" xfId="0" applyNumberFormat="1" applyFont="1" applyFill="1" applyBorder="1"/>
    <xf numFmtId="43" fontId="0" fillId="0" borderId="0" xfId="0" applyNumberFormat="1" applyFont="1" applyFill="1"/>
    <xf numFmtId="43" fontId="0" fillId="0" borderId="2" xfId="1" applyFont="1" applyFill="1" applyBorder="1"/>
    <xf numFmtId="43" fontId="1" fillId="0" borderId="0" xfId="1" applyFont="1" applyFill="1" applyBorder="1"/>
    <xf numFmtId="43" fontId="1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3" fontId="2" fillId="0" borderId="0" xfId="1" applyFont="1"/>
    <xf numFmtId="0" fontId="5" fillId="0" borderId="0" xfId="0" applyNumberFormat="1" applyFont="1" applyFill="1" applyBorder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600"/>
              <a:t>Ejecución</a:t>
            </a:r>
            <a:r>
              <a:rPr lang="en-US" sz="3600" baseline="0"/>
              <a:t> Presupuestaria Junio 2016</a:t>
            </a:r>
            <a:endParaRPr lang="en-US" sz="3600"/>
          </a:p>
        </c:rich>
      </c:tx>
    </c:title>
    <c:plotArea>
      <c:layout/>
      <c:pieChart>
        <c:varyColors val="1"/>
        <c:ser>
          <c:idx val="1"/>
          <c:order val="1"/>
          <c:dLbls>
            <c:showPercent val="1"/>
            <c:showLeaderLines val="1"/>
          </c:dLbls>
          <c:cat>
            <c:strRef>
              <c:f>Ejecucion!$R$106:$R$108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Ejecucion!$T$106:$T$108</c:f>
              <c:numCache>
                <c:formatCode>0.00%</c:formatCode>
                <c:ptCount val="3"/>
                <c:pt idx="0">
                  <c:v>0.65687153909140983</c:v>
                </c:pt>
                <c:pt idx="1">
                  <c:v>0.31857277886673796</c:v>
                </c:pt>
                <c:pt idx="2">
                  <c:v>2.4555682041852329E-2</c:v>
                </c:pt>
              </c:numCache>
            </c:numRef>
          </c:val>
        </c:ser>
        <c:ser>
          <c:idx val="0"/>
          <c:order val="0"/>
          <c:dLbls>
            <c:showPercent val="1"/>
            <c:showLeaderLines val="1"/>
          </c:dLbls>
          <c:cat>
            <c:strRef>
              <c:f>Ejecucion!$R$106:$R$108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Ejecucion!$T$106:$T$108</c:f>
              <c:numCache>
                <c:formatCode>0.00%</c:formatCode>
                <c:ptCount val="3"/>
                <c:pt idx="0">
                  <c:v>0.65687153909140983</c:v>
                </c:pt>
                <c:pt idx="1">
                  <c:v>0.31857277886673796</c:v>
                </c:pt>
                <c:pt idx="2">
                  <c:v>2.4555682041852329E-2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66" r="0.75000000000001366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152398</xdr:colOff>
      <xdr:row>0</xdr:row>
      <xdr:rowOff>123825</xdr:rowOff>
    </xdr:from>
    <xdr:to>
      <xdr:col>3</xdr:col>
      <xdr:colOff>390525</xdr:colOff>
      <xdr:row>5</xdr:row>
      <xdr:rowOff>133350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52398" y="1238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1665782</xdr:colOff>
      <xdr:row>0</xdr:row>
      <xdr:rowOff>76200</xdr:rowOff>
    </xdr:from>
    <xdr:to>
      <xdr:col>7</xdr:col>
      <xdr:colOff>723901</xdr:colOff>
      <xdr:row>5</xdr:row>
      <xdr:rowOff>154901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361607" y="7620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I35" sqref="I35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39" t="s">
        <v>59</v>
      </c>
      <c r="B7" s="139"/>
      <c r="C7" s="139"/>
      <c r="D7" s="139"/>
      <c r="E7" s="139"/>
      <c r="F7" s="139"/>
      <c r="G7" s="139"/>
      <c r="H7" s="139"/>
    </row>
    <row r="8" spans="1:39" ht="15">
      <c r="A8" s="140"/>
      <c r="B8" s="140"/>
      <c r="C8" s="140"/>
      <c r="D8" s="140"/>
      <c r="E8" s="140"/>
      <c r="F8" s="140"/>
    </row>
    <row r="9" spans="1:39" ht="15.75">
      <c r="A9" s="138" t="s">
        <v>60</v>
      </c>
      <c r="B9" s="138"/>
      <c r="C9" s="138"/>
      <c r="D9" s="138"/>
      <c r="E9" s="138"/>
      <c r="F9" s="138"/>
      <c r="G9" s="138"/>
    </row>
    <row r="10" spans="1:39" ht="15.75">
      <c r="A10" s="138" t="s">
        <v>148</v>
      </c>
      <c r="B10" s="138"/>
      <c r="C10" s="138"/>
      <c r="D10" s="138"/>
      <c r="E10" s="138"/>
      <c r="F10" s="138"/>
      <c r="G10" s="138"/>
    </row>
    <row r="11" spans="1:39" ht="15.75">
      <c r="A11" s="138" t="s">
        <v>61</v>
      </c>
      <c r="B11" s="138"/>
      <c r="C11" s="138"/>
      <c r="D11" s="138"/>
      <c r="E11" s="138"/>
      <c r="F11" s="138"/>
      <c r="G11" s="138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38" t="s">
        <v>62</v>
      </c>
      <c r="B14" s="138"/>
      <c r="C14" s="138"/>
      <c r="D14" s="138"/>
      <c r="E14" s="138"/>
      <c r="F14" s="138"/>
      <c r="G14" s="13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38"/>
      <c r="B15" s="138"/>
      <c r="C15" s="138"/>
      <c r="D15" s="138"/>
      <c r="E15" s="138"/>
      <c r="F15" s="138"/>
      <c r="G15" s="1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43" t="s">
        <v>63</v>
      </c>
      <c r="B18" s="143"/>
      <c r="C18" s="143"/>
      <c r="D18" s="143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44" t="s">
        <v>147</v>
      </c>
      <c r="B19" s="144"/>
      <c r="C19" s="144"/>
      <c r="D19" s="144"/>
      <c r="E19" s="11"/>
      <c r="F19" s="11"/>
      <c r="G19" s="20">
        <f>Ejecucion!O10</f>
        <v>11545351.499999996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44" t="s">
        <v>65</v>
      </c>
      <c r="B20" s="144"/>
      <c r="C20" s="144"/>
      <c r="D20" s="144"/>
      <c r="E20" s="11"/>
      <c r="F20" s="12"/>
      <c r="G20" s="22">
        <f>Ejecucion!O11+Ejecucion!O12</f>
        <v>25816207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45" t="s">
        <v>66</v>
      </c>
      <c r="B21" s="145"/>
      <c r="C21" s="145"/>
      <c r="D21" s="145"/>
      <c r="E21" s="12"/>
      <c r="F21" s="12"/>
      <c r="G21" s="13">
        <f>SUM(G19:G20)</f>
        <v>37361558.5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45" t="s">
        <v>67</v>
      </c>
      <c r="B23" s="145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41" t="s">
        <v>68</v>
      </c>
      <c r="B24" s="141"/>
      <c r="C24" s="141"/>
      <c r="D24" s="141"/>
      <c r="E24" s="12"/>
      <c r="F24" s="16"/>
      <c r="G24" s="21">
        <f>Ejecucion!O95</f>
        <v>22638913.939999998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42" t="s">
        <v>149</v>
      </c>
      <c r="B25" s="142"/>
      <c r="C25" s="142"/>
      <c r="D25" s="142"/>
      <c r="E25" s="16"/>
      <c r="F25" s="15"/>
      <c r="G25" s="17">
        <f>G21-G24</f>
        <v>14722644.560000002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42"/>
      <c r="B26" s="142"/>
      <c r="C26" s="142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Y126"/>
  <sheetViews>
    <sheetView tabSelected="1" topLeftCell="A76" workbookViewId="0">
      <selection activeCell="P21" sqref="P21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0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70" t="s">
        <v>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78"/>
    </row>
    <row r="7" spans="1:15" s="30" customFormat="1" ht="15.75">
      <c r="A7" s="170" t="s">
        <v>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78"/>
      <c r="O7" s="29"/>
    </row>
    <row r="8" spans="1:15" s="30" customFormat="1" ht="15.75">
      <c r="A8" s="170" t="s">
        <v>144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78"/>
      <c r="O8" s="29"/>
    </row>
    <row r="9" spans="1:15" s="30" customFormat="1" ht="16.5" thickBot="1">
      <c r="A9" s="171" t="s">
        <v>2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78"/>
      <c r="O9" s="29"/>
    </row>
    <row r="10" spans="1:15" s="27" customFormat="1" ht="15.75" thickTop="1">
      <c r="A10" s="172" t="s">
        <v>145</v>
      </c>
      <c r="B10" s="172"/>
      <c r="C10" s="172"/>
      <c r="D10" s="172"/>
      <c r="E10" s="172"/>
      <c r="F10" s="172"/>
      <c r="G10" s="172"/>
      <c r="H10" s="172"/>
      <c r="I10" s="172"/>
      <c r="J10" s="172"/>
      <c r="K10" s="31"/>
      <c r="L10" s="31"/>
      <c r="M10" s="32"/>
      <c r="N10" s="79"/>
      <c r="O10" s="131">
        <v>11545351.499999996</v>
      </c>
    </row>
    <row r="11" spans="1:15" s="27" customFormat="1" ht="15">
      <c r="A11" s="179" t="s">
        <v>146</v>
      </c>
      <c r="B11" s="179"/>
      <c r="C11" s="179"/>
      <c r="D11" s="179"/>
      <c r="E11" s="179"/>
      <c r="F11" s="179"/>
      <c r="G11" s="179"/>
      <c r="H11" s="179"/>
      <c r="I11" s="31"/>
      <c r="J11" s="31"/>
      <c r="K11" s="31"/>
      <c r="L11" s="31"/>
      <c r="M11" s="31"/>
      <c r="N11" s="79"/>
      <c r="O11" s="92">
        <v>15878245</v>
      </c>
    </row>
    <row r="12" spans="1:15" s="27" customFormat="1" ht="15.75" customHeight="1">
      <c r="A12" s="164" t="s">
        <v>69</v>
      </c>
      <c r="B12" s="180"/>
      <c r="C12" s="180"/>
      <c r="D12" s="180"/>
      <c r="E12" s="180"/>
      <c r="F12" s="180"/>
      <c r="G12" s="180"/>
      <c r="H12" s="180"/>
      <c r="I12" s="180"/>
      <c r="J12" s="180"/>
      <c r="K12" s="31"/>
      <c r="L12" s="31"/>
      <c r="M12" s="31"/>
      <c r="N12" s="79"/>
      <c r="O12" s="130">
        <v>9937962</v>
      </c>
    </row>
    <row r="13" spans="1:15" ht="15.75">
      <c r="A13" s="181" t="s">
        <v>3</v>
      </c>
      <c r="B13" s="181"/>
      <c r="C13" s="181"/>
      <c r="D13" s="181"/>
      <c r="E13" s="181"/>
      <c r="F13" s="181"/>
      <c r="G13" s="181"/>
      <c r="H13" s="33"/>
      <c r="I13" s="33"/>
      <c r="J13" s="33"/>
      <c r="K13" s="33"/>
      <c r="L13" s="33"/>
      <c r="M13" s="33"/>
      <c r="O13" s="34">
        <f>SUM(O10:O12)</f>
        <v>37361558.5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78"/>
    </row>
    <row r="15" spans="1:15" ht="15.75" customHeight="1">
      <c r="A15" s="36"/>
      <c r="B15" s="36"/>
      <c r="C15" s="36"/>
      <c r="D15" s="36"/>
      <c r="E15" s="36"/>
      <c r="F15" s="35"/>
      <c r="G15" s="35"/>
      <c r="H15" s="173"/>
      <c r="I15" s="174"/>
      <c r="J15" s="174"/>
      <c r="K15" s="182"/>
      <c r="L15" s="182"/>
      <c r="M15" s="33"/>
      <c r="N15" s="150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73" t="s">
        <v>53</v>
      </c>
      <c r="I16" s="174"/>
      <c r="J16" s="174"/>
      <c r="K16" s="183"/>
      <c r="L16" s="183"/>
      <c r="M16" s="33"/>
      <c r="N16" s="151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73" t="s">
        <v>54</v>
      </c>
      <c r="I17" s="174"/>
      <c r="J17" s="174"/>
      <c r="K17" s="175"/>
      <c r="L17" s="175"/>
      <c r="M17" s="33"/>
      <c r="N17" s="150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76"/>
      <c r="G18" s="177"/>
      <c r="H18" s="178"/>
      <c r="I18" s="178"/>
      <c r="J18" s="178"/>
      <c r="K18" s="178"/>
      <c r="L18" s="178"/>
      <c r="M18" s="39"/>
      <c r="N18" s="81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76"/>
      <c r="G19" s="156" t="s">
        <v>5</v>
      </c>
      <c r="H19" s="157"/>
      <c r="I19" s="157"/>
      <c r="J19" s="157"/>
      <c r="K19" s="157"/>
      <c r="L19" s="157"/>
      <c r="M19" s="41"/>
      <c r="N19" s="95">
        <f>N20+N31+N25+N28</f>
        <v>14872565.380000001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76"/>
      <c r="G20" s="154" t="s">
        <v>7</v>
      </c>
      <c r="H20" s="155"/>
      <c r="I20" s="155"/>
      <c r="J20" s="155"/>
      <c r="K20" s="155"/>
      <c r="L20" s="155"/>
      <c r="M20" s="43"/>
      <c r="N20" s="82">
        <f>N21+N23</f>
        <v>7759044.5</v>
      </c>
      <c r="O20" s="1"/>
    </row>
    <row r="21" spans="1:22" s="27" customFormat="1" ht="12.75" customHeight="1">
      <c r="D21" s="46" t="s">
        <v>8</v>
      </c>
      <c r="F21" s="176"/>
      <c r="G21" s="159" t="s">
        <v>9</v>
      </c>
      <c r="H21" s="160"/>
      <c r="I21" s="160"/>
      <c r="J21" s="160"/>
      <c r="K21" s="160"/>
      <c r="L21" s="160"/>
      <c r="N21" s="79">
        <f>N22</f>
        <v>7202044.5</v>
      </c>
      <c r="O21" s="1"/>
    </row>
    <row r="22" spans="1:22" s="27" customFormat="1" ht="12.75" customHeight="1">
      <c r="E22" s="46" t="s">
        <v>10</v>
      </c>
      <c r="F22" s="176"/>
      <c r="G22" s="159" t="s">
        <v>11</v>
      </c>
      <c r="H22" s="160"/>
      <c r="I22" s="160"/>
      <c r="J22" s="160"/>
      <c r="K22" s="160"/>
      <c r="L22" s="160"/>
      <c r="N22" s="94">
        <v>7202044.5</v>
      </c>
      <c r="O22" s="1"/>
      <c r="P22" s="1"/>
      <c r="Q22" s="13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59" t="s">
        <v>13</v>
      </c>
      <c r="H23" s="160"/>
      <c r="I23" s="160"/>
      <c r="J23" s="160"/>
      <c r="K23" s="160"/>
      <c r="L23" s="160"/>
      <c r="N23" s="79">
        <f>N24</f>
        <v>557000</v>
      </c>
      <c r="O23" s="1"/>
      <c r="Q23" s="47"/>
    </row>
    <row r="24" spans="1:22" s="27" customFormat="1" ht="12.75" customHeight="1">
      <c r="E24" s="49" t="s">
        <v>14</v>
      </c>
      <c r="G24" s="159" t="s">
        <v>15</v>
      </c>
      <c r="H24" s="160"/>
      <c r="I24" s="160"/>
      <c r="J24" s="160"/>
      <c r="K24" s="160"/>
      <c r="L24" s="160"/>
      <c r="N24" s="94">
        <v>557000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71</v>
      </c>
      <c r="D25" s="43"/>
      <c r="E25" s="32"/>
      <c r="F25" s="43"/>
      <c r="G25" s="44"/>
      <c r="H25" s="26" t="s">
        <v>72</v>
      </c>
      <c r="I25" s="52"/>
      <c r="J25" s="52"/>
      <c r="K25" s="50"/>
      <c r="L25" s="50"/>
      <c r="M25" s="27"/>
      <c r="N25" s="84">
        <f>N26</f>
        <v>5974994.5</v>
      </c>
      <c r="O25" s="85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74</v>
      </c>
      <c r="E26" s="49"/>
      <c r="F26" s="27"/>
      <c r="G26" s="46"/>
      <c r="H26" s="53" t="s">
        <v>73</v>
      </c>
      <c r="I26" s="54"/>
      <c r="J26" s="54"/>
      <c r="K26" s="50"/>
      <c r="L26" s="50"/>
      <c r="M26" s="27"/>
      <c r="N26" s="83">
        <f>N27</f>
        <v>5974994.5</v>
      </c>
      <c r="O26" s="85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75</v>
      </c>
      <c r="F27" s="27"/>
      <c r="G27" s="46"/>
      <c r="H27" s="53" t="s">
        <v>73</v>
      </c>
      <c r="I27" s="54"/>
      <c r="J27" s="54"/>
      <c r="K27" s="50"/>
      <c r="L27" s="50"/>
      <c r="M27" s="27"/>
      <c r="N27" s="94">
        <v>5974994.5</v>
      </c>
      <c r="O27" s="85"/>
      <c r="Q27" s="24"/>
      <c r="T27" s="1"/>
      <c r="U27" s="1"/>
      <c r="V27" s="1"/>
    </row>
    <row r="28" spans="1:22" s="51" customFormat="1" ht="15">
      <c r="A28" s="27"/>
      <c r="B28" s="27"/>
      <c r="C28" s="26" t="s">
        <v>136</v>
      </c>
      <c r="D28" s="27"/>
      <c r="E28" s="53"/>
      <c r="F28" s="27"/>
      <c r="G28" s="125"/>
      <c r="H28" s="26" t="s">
        <v>137</v>
      </c>
      <c r="I28" s="127"/>
      <c r="J28" s="127"/>
      <c r="K28" s="126"/>
      <c r="L28" s="126"/>
      <c r="M28" s="27"/>
      <c r="N28" s="136">
        <f>+N29</f>
        <v>3500</v>
      </c>
      <c r="O28" s="85"/>
      <c r="Q28" s="24"/>
      <c r="T28" s="1"/>
      <c r="U28" s="1"/>
      <c r="V28" s="1"/>
    </row>
    <row r="29" spans="1:22" s="51" customFormat="1" ht="15">
      <c r="A29" s="27"/>
      <c r="B29" s="27"/>
      <c r="C29" s="27"/>
      <c r="D29" t="s">
        <v>138</v>
      </c>
      <c r="E29" s="53"/>
      <c r="F29" s="27"/>
      <c r="G29" s="125"/>
      <c r="H29" t="s">
        <v>139</v>
      </c>
      <c r="I29" s="127"/>
      <c r="J29" s="127"/>
      <c r="K29" s="126"/>
      <c r="L29" s="126"/>
      <c r="M29" s="27"/>
      <c r="N29" s="92">
        <f>N30</f>
        <v>3500</v>
      </c>
      <c r="O29" s="85"/>
      <c r="Q29" s="24"/>
      <c r="T29" s="1"/>
      <c r="U29" s="1"/>
      <c r="V29" s="1"/>
    </row>
    <row r="30" spans="1:22" s="51" customFormat="1" ht="15">
      <c r="A30" s="27"/>
      <c r="B30" s="27"/>
      <c r="C30" s="27"/>
      <c r="D30"/>
      <c r="E30" t="s">
        <v>140</v>
      </c>
      <c r="F30" s="27"/>
      <c r="G30" s="125"/>
      <c r="H30" t="s">
        <v>139</v>
      </c>
      <c r="I30" s="127"/>
      <c r="J30" s="127"/>
      <c r="K30" s="126"/>
      <c r="L30" s="126"/>
      <c r="M30" s="27"/>
      <c r="N30" s="94">
        <v>3500</v>
      </c>
      <c r="O30" s="85"/>
      <c r="Q30" s="24"/>
      <c r="T30" s="1"/>
      <c r="U30" s="1"/>
      <c r="V30" s="1"/>
    </row>
    <row r="31" spans="1:22" s="51" customFormat="1" ht="12.75" customHeight="1">
      <c r="A31" s="43"/>
      <c r="B31" s="43"/>
      <c r="C31" s="44" t="s">
        <v>16</v>
      </c>
      <c r="D31" s="43" t="s">
        <v>4</v>
      </c>
      <c r="E31" s="43"/>
      <c r="F31" s="43"/>
      <c r="G31" s="154" t="s">
        <v>17</v>
      </c>
      <c r="H31" s="155"/>
      <c r="I31" s="155"/>
      <c r="J31" s="155"/>
      <c r="K31" s="155"/>
      <c r="L31" s="155"/>
      <c r="M31" s="43"/>
      <c r="N31" s="82">
        <f>N32+N34+N36</f>
        <v>1135026.3800000001</v>
      </c>
      <c r="O31" s="1"/>
      <c r="Q31" s="47"/>
    </row>
    <row r="32" spans="1:22" s="51" customFormat="1" ht="12.75" customHeight="1">
      <c r="A32" s="27"/>
      <c r="B32" s="27"/>
      <c r="C32" s="27"/>
      <c r="D32" s="46" t="s">
        <v>18</v>
      </c>
      <c r="E32" s="27"/>
      <c r="F32" s="27"/>
      <c r="G32" s="159" t="s">
        <v>19</v>
      </c>
      <c r="H32" s="160"/>
      <c r="I32" s="160"/>
      <c r="J32" s="160"/>
      <c r="K32" s="160"/>
      <c r="L32" s="160"/>
      <c r="M32" s="27"/>
      <c r="N32" s="79">
        <f>N33</f>
        <v>526708.67000000004</v>
      </c>
      <c r="O32" s="1"/>
      <c r="S32" s="47"/>
      <c r="T32" s="1"/>
      <c r="U32" s="1"/>
      <c r="V32" s="57"/>
    </row>
    <row r="33" spans="1:22" s="51" customFormat="1" ht="14.25" customHeight="1">
      <c r="A33" s="27"/>
      <c r="B33" s="27"/>
      <c r="C33" s="27"/>
      <c r="D33" s="27"/>
      <c r="E33" s="46" t="s">
        <v>20</v>
      </c>
      <c r="F33" s="27"/>
      <c r="G33" s="159" t="s">
        <v>19</v>
      </c>
      <c r="H33" s="160"/>
      <c r="I33" s="160"/>
      <c r="J33" s="160"/>
      <c r="K33" s="160"/>
      <c r="L33" s="160"/>
      <c r="M33" s="27"/>
      <c r="N33" s="94">
        <v>526708.67000000004</v>
      </c>
      <c r="O33" s="1"/>
      <c r="P33" s="1"/>
      <c r="Q33" s="25"/>
      <c r="R33" s="48"/>
      <c r="S33" s="47"/>
      <c r="T33" s="1"/>
      <c r="U33" s="1"/>
      <c r="V33" s="57"/>
    </row>
    <row r="34" spans="1:22" s="51" customFormat="1" ht="12.75" customHeight="1">
      <c r="A34" s="27"/>
      <c r="B34" s="27"/>
      <c r="C34" s="27"/>
      <c r="D34" s="46" t="s">
        <v>21</v>
      </c>
      <c r="E34" s="27"/>
      <c r="F34" s="27"/>
      <c r="G34" s="159" t="s">
        <v>22</v>
      </c>
      <c r="H34" s="160"/>
      <c r="I34" s="160"/>
      <c r="J34" s="160"/>
      <c r="K34" s="160"/>
      <c r="L34" s="160"/>
      <c r="M34" s="27"/>
      <c r="N34" s="79">
        <f>N35</f>
        <v>543941.26</v>
      </c>
      <c r="O34" s="1"/>
      <c r="P34" s="1"/>
      <c r="R34" s="48"/>
      <c r="S34" s="47"/>
      <c r="T34" s="1"/>
      <c r="U34" s="1"/>
      <c r="V34" s="57"/>
    </row>
    <row r="35" spans="1:22" s="51" customFormat="1" ht="14.25" customHeight="1">
      <c r="A35" s="27"/>
      <c r="B35" s="27"/>
      <c r="C35" s="27"/>
      <c r="D35" s="27"/>
      <c r="E35" s="46" t="s">
        <v>23</v>
      </c>
      <c r="F35" s="27"/>
      <c r="G35" s="159" t="s">
        <v>22</v>
      </c>
      <c r="H35" s="160"/>
      <c r="I35" s="160"/>
      <c r="J35" s="160"/>
      <c r="K35" s="160"/>
      <c r="L35" s="160"/>
      <c r="M35" s="27"/>
      <c r="N35" s="94">
        <v>543941.26</v>
      </c>
      <c r="O35" s="1"/>
      <c r="P35" s="1"/>
      <c r="Q35" s="25"/>
      <c r="R35" s="48"/>
      <c r="S35" s="47"/>
      <c r="T35" s="1"/>
      <c r="U35" s="1"/>
      <c r="V35" s="57"/>
    </row>
    <row r="36" spans="1:22" s="51" customFormat="1" ht="12.75" customHeight="1">
      <c r="A36" s="27"/>
      <c r="B36" s="27"/>
      <c r="C36" s="27"/>
      <c r="D36" s="46" t="s">
        <v>24</v>
      </c>
      <c r="E36" s="27"/>
      <c r="F36" s="27"/>
      <c r="G36" s="159" t="s">
        <v>25</v>
      </c>
      <c r="H36" s="160"/>
      <c r="I36" s="160"/>
      <c r="J36" s="160"/>
      <c r="K36" s="160"/>
      <c r="L36" s="160"/>
      <c r="M36" s="27"/>
      <c r="N36" s="79">
        <f>N37</f>
        <v>64376.45</v>
      </c>
      <c r="O36" s="1"/>
      <c r="P36" s="1"/>
      <c r="Q36" s="47"/>
      <c r="R36" s="48"/>
      <c r="S36" s="47"/>
      <c r="T36" s="1"/>
      <c r="U36" s="1"/>
      <c r="V36" s="57"/>
    </row>
    <row r="37" spans="1:22" s="51" customFormat="1" ht="12.75" customHeight="1">
      <c r="A37" s="27"/>
      <c r="B37" s="27"/>
      <c r="C37" s="27"/>
      <c r="D37" s="27"/>
      <c r="E37" s="46" t="s">
        <v>26</v>
      </c>
      <c r="F37" s="27"/>
      <c r="G37" s="159" t="s">
        <v>25</v>
      </c>
      <c r="H37" s="160"/>
      <c r="I37" s="160"/>
      <c r="J37" s="160"/>
      <c r="K37" s="160"/>
      <c r="L37" s="160"/>
      <c r="M37" s="27"/>
      <c r="N37" s="94">
        <v>64376.45</v>
      </c>
      <c r="O37" s="1"/>
      <c r="P37" s="1"/>
      <c r="Q37" s="47"/>
      <c r="R37" s="48"/>
      <c r="S37" s="47"/>
      <c r="T37" s="1"/>
      <c r="U37" s="1"/>
      <c r="V37" s="57"/>
    </row>
    <row r="38" spans="1:22" s="51" customFormat="1" ht="12.75">
      <c r="A38" s="27"/>
      <c r="B38" s="27"/>
      <c r="C38" s="27"/>
      <c r="D38" s="27"/>
      <c r="E38" s="46"/>
      <c r="F38" s="27"/>
      <c r="G38" s="46"/>
      <c r="H38" s="159"/>
      <c r="I38" s="160"/>
      <c r="J38" s="160"/>
      <c r="K38" s="50"/>
      <c r="L38" s="50"/>
      <c r="M38" s="27"/>
      <c r="N38" s="82"/>
      <c r="O38" s="1">
        <f>N19</f>
        <v>14872565.380000001</v>
      </c>
      <c r="Q38" s="47"/>
    </row>
    <row r="39" spans="1:22" s="59" customFormat="1" ht="15.75" customHeight="1">
      <c r="A39" s="41"/>
      <c r="B39" s="58">
        <v>2.2000000000000002</v>
      </c>
      <c r="C39" s="41"/>
      <c r="D39" s="41"/>
      <c r="E39" s="41"/>
      <c r="F39" s="41"/>
      <c r="G39" s="156" t="s">
        <v>27</v>
      </c>
      <c r="H39" s="156"/>
      <c r="I39" s="156"/>
      <c r="J39" s="156"/>
      <c r="K39" s="156"/>
      <c r="L39" s="156"/>
      <c r="M39" s="41"/>
      <c r="N39" s="95">
        <f>N40+N51+N54+N61+N64+N56</f>
        <v>7212969.6600000001</v>
      </c>
      <c r="O39" s="29"/>
      <c r="Q39" s="47"/>
    </row>
    <row r="40" spans="1:22" s="51" customFormat="1" ht="12.75" customHeight="1">
      <c r="A40" s="43"/>
      <c r="B40" s="43"/>
      <c r="C40" s="43" t="s">
        <v>28</v>
      </c>
      <c r="D40" s="43"/>
      <c r="E40" s="43"/>
      <c r="F40" s="43"/>
      <c r="G40" s="154" t="s">
        <v>29</v>
      </c>
      <c r="H40" s="155"/>
      <c r="I40" s="155"/>
      <c r="J40" s="155"/>
      <c r="K40" s="155"/>
      <c r="L40" s="155"/>
      <c r="M40" s="43"/>
      <c r="N40" s="82">
        <f>N41+N43+N45+N47+N49</f>
        <v>2818462.6399999997</v>
      </c>
      <c r="O40" s="1"/>
      <c r="Q40" s="47"/>
    </row>
    <row r="41" spans="1:22" s="51" customFormat="1" ht="12.75" customHeight="1">
      <c r="A41" s="27"/>
      <c r="B41" s="27"/>
      <c r="C41" s="27"/>
      <c r="D41" s="108" t="s">
        <v>98</v>
      </c>
      <c r="E41" s="27"/>
      <c r="F41" s="27"/>
      <c r="G41" s="159" t="s">
        <v>99</v>
      </c>
      <c r="H41" s="160"/>
      <c r="I41" s="160"/>
      <c r="J41" s="160"/>
      <c r="K41" s="160"/>
      <c r="L41" s="160"/>
      <c r="M41" s="27"/>
      <c r="N41" s="79">
        <f>N42</f>
        <v>920746.24</v>
      </c>
      <c r="O41" s="1"/>
      <c r="P41" s="1"/>
      <c r="Q41" s="47"/>
      <c r="R41" s="48"/>
      <c r="S41" s="47"/>
      <c r="T41" s="1"/>
      <c r="U41" s="1"/>
      <c r="V41" s="57"/>
    </row>
    <row r="42" spans="1:22" s="51" customFormat="1" ht="12.75" customHeight="1">
      <c r="A42" s="27"/>
      <c r="B42" s="27"/>
      <c r="C42" s="27"/>
      <c r="D42" s="27"/>
      <c r="E42" s="27" t="s">
        <v>100</v>
      </c>
      <c r="F42" s="27"/>
      <c r="G42" s="159" t="s">
        <v>99</v>
      </c>
      <c r="H42" s="160"/>
      <c r="I42" s="160"/>
      <c r="J42" s="160"/>
      <c r="K42" s="160"/>
      <c r="L42" s="160"/>
      <c r="M42" s="27"/>
      <c r="N42" s="94">
        <v>920746.24</v>
      </c>
      <c r="O42" s="1"/>
      <c r="P42" s="1"/>
      <c r="Q42" s="47"/>
      <c r="R42" s="48"/>
      <c r="S42" s="47"/>
      <c r="T42" s="1"/>
      <c r="U42" s="1"/>
      <c r="V42" s="57"/>
    </row>
    <row r="43" spans="1:22" s="51" customFormat="1" ht="12.75">
      <c r="A43" s="27"/>
      <c r="B43" s="27"/>
      <c r="C43" s="27"/>
      <c r="D43" s="108" t="s">
        <v>101</v>
      </c>
      <c r="E43" s="27"/>
      <c r="F43" s="27"/>
      <c r="G43" s="159" t="s">
        <v>102</v>
      </c>
      <c r="H43" s="160"/>
      <c r="I43" s="160"/>
      <c r="J43" s="160"/>
      <c r="K43" s="160"/>
      <c r="L43" s="160"/>
      <c r="M43" s="27"/>
      <c r="N43" s="79">
        <f>N44</f>
        <v>544493.79</v>
      </c>
      <c r="O43" s="1"/>
      <c r="P43" s="27"/>
      <c r="Q43" s="27"/>
      <c r="R43" s="27"/>
      <c r="S43" s="27"/>
    </row>
    <row r="44" spans="1:22" s="51" customFormat="1" ht="15">
      <c r="A44" s="27"/>
      <c r="B44" s="27"/>
      <c r="C44" s="27"/>
      <c r="D44" s="27"/>
      <c r="E44" s="108" t="s">
        <v>103</v>
      </c>
      <c r="F44" s="27"/>
      <c r="G44" s="159" t="s">
        <v>102</v>
      </c>
      <c r="H44" s="160"/>
      <c r="I44" s="160"/>
      <c r="J44" s="160"/>
      <c r="K44" s="160"/>
      <c r="L44" s="160"/>
      <c r="M44" s="27"/>
      <c r="N44" s="94">
        <v>544493.79</v>
      </c>
      <c r="O44" s="85"/>
      <c r="P44" s="27"/>
      <c r="Q44" s="27"/>
      <c r="R44" s="27"/>
      <c r="S44" s="27"/>
    </row>
    <row r="45" spans="1:22" s="51" customFormat="1" ht="15">
      <c r="A45" s="27"/>
      <c r="B45" s="27"/>
      <c r="C45" s="27"/>
      <c r="D45" s="27" t="s">
        <v>104</v>
      </c>
      <c r="E45" s="108"/>
      <c r="F45" s="27"/>
      <c r="G45" s="108"/>
      <c r="H45" s="159" t="s">
        <v>105</v>
      </c>
      <c r="I45" s="160"/>
      <c r="J45" s="160"/>
      <c r="K45" s="160"/>
      <c r="L45" s="160"/>
      <c r="M45" s="160"/>
      <c r="N45" s="132">
        <f>N46</f>
        <v>643.5</v>
      </c>
      <c r="O45" s="85"/>
      <c r="P45" s="27"/>
      <c r="Q45" s="27"/>
      <c r="R45" s="27"/>
      <c r="S45" s="27"/>
    </row>
    <row r="46" spans="1:22" s="51" customFormat="1" ht="15">
      <c r="A46" s="27"/>
      <c r="B46" s="27"/>
      <c r="C46" s="27"/>
      <c r="D46" s="27"/>
      <c r="E46" s="108" t="s">
        <v>106</v>
      </c>
      <c r="F46" s="27"/>
      <c r="G46" s="108"/>
      <c r="H46" s="159" t="s">
        <v>105</v>
      </c>
      <c r="I46" s="160"/>
      <c r="J46" s="160"/>
      <c r="K46" s="160"/>
      <c r="L46" s="160"/>
      <c r="M46" s="160"/>
      <c r="N46">
        <v>643.5</v>
      </c>
      <c r="O46" s="97"/>
      <c r="P46" s="27"/>
      <c r="Q46" s="27"/>
      <c r="R46" s="27"/>
      <c r="S46" s="27"/>
    </row>
    <row r="47" spans="1:22" s="51" customFormat="1" ht="12.75">
      <c r="A47" s="27"/>
      <c r="B47" s="27"/>
      <c r="C47" s="27"/>
      <c r="D47" s="108" t="s">
        <v>107</v>
      </c>
      <c r="E47" s="27"/>
      <c r="F47" s="27"/>
      <c r="G47" s="159" t="s">
        <v>108</v>
      </c>
      <c r="H47" s="160"/>
      <c r="I47" s="160"/>
      <c r="J47" s="160"/>
      <c r="K47" s="160"/>
      <c r="L47" s="160"/>
      <c r="M47" s="27"/>
      <c r="N47" s="79">
        <f>N48</f>
        <v>618983.1</v>
      </c>
      <c r="O47" s="1"/>
      <c r="P47" s="27" t="s">
        <v>4</v>
      </c>
      <c r="Q47" s="27"/>
      <c r="R47" s="27"/>
      <c r="S47" s="27"/>
    </row>
    <row r="48" spans="1:22" s="51" customFormat="1" ht="15">
      <c r="A48" s="27"/>
      <c r="B48" s="27"/>
      <c r="C48" s="27"/>
      <c r="D48" s="27"/>
      <c r="E48" s="108" t="s">
        <v>109</v>
      </c>
      <c r="F48" s="27"/>
      <c r="G48" s="159" t="s">
        <v>108</v>
      </c>
      <c r="H48" s="160"/>
      <c r="I48" s="160"/>
      <c r="J48" s="160"/>
      <c r="K48" s="160"/>
      <c r="L48" s="160"/>
      <c r="M48" s="27"/>
      <c r="N48" s="94">
        <v>618983.1</v>
      </c>
      <c r="O48" s="86"/>
      <c r="P48" s="27"/>
      <c r="Q48" s="27"/>
      <c r="R48" s="27"/>
      <c r="S48" s="27"/>
    </row>
    <row r="49" spans="1:25" s="51" customFormat="1" ht="12.75">
      <c r="A49" s="27"/>
      <c r="B49" s="27"/>
      <c r="C49" s="27"/>
      <c r="D49" s="108" t="s">
        <v>110</v>
      </c>
      <c r="E49" s="27"/>
      <c r="F49" s="27"/>
      <c r="G49" s="159" t="s">
        <v>111</v>
      </c>
      <c r="H49" s="160"/>
      <c r="I49" s="160"/>
      <c r="J49" s="160"/>
      <c r="K49" s="160"/>
      <c r="L49" s="160"/>
      <c r="M49" s="27"/>
      <c r="N49" s="79">
        <f>N50</f>
        <v>733596.01</v>
      </c>
      <c r="O49" s="1"/>
      <c r="P49" s="27"/>
      <c r="Q49" s="27"/>
      <c r="R49" s="27"/>
      <c r="S49" s="27"/>
    </row>
    <row r="50" spans="1:25" s="51" customFormat="1" ht="15">
      <c r="A50" s="27"/>
      <c r="B50" s="27"/>
      <c r="C50" s="27"/>
      <c r="D50" s="27"/>
      <c r="E50" s="108" t="s">
        <v>112</v>
      </c>
      <c r="F50" s="27"/>
      <c r="G50" s="159" t="s">
        <v>113</v>
      </c>
      <c r="H50" s="160"/>
      <c r="I50" s="160"/>
      <c r="J50" s="160"/>
      <c r="K50" s="160"/>
      <c r="L50" s="160"/>
      <c r="M50" s="27"/>
      <c r="N50" s="94">
        <v>733596.01</v>
      </c>
      <c r="O50" s="85"/>
      <c r="P50" s="27"/>
      <c r="Q50" s="27"/>
      <c r="R50" s="27"/>
      <c r="S50" s="27"/>
    </row>
    <row r="51" spans="1:25" s="74" customFormat="1" ht="13.5" customHeight="1">
      <c r="A51" s="76"/>
      <c r="B51" s="76"/>
      <c r="C51" s="77" t="s">
        <v>84</v>
      </c>
      <c r="D51" s="76"/>
      <c r="E51" s="76"/>
      <c r="F51" s="76"/>
      <c r="G51" s="184" t="s">
        <v>85</v>
      </c>
      <c r="H51" s="185"/>
      <c r="I51" s="185"/>
      <c r="J51" s="185"/>
      <c r="K51" s="185"/>
      <c r="L51" s="185"/>
      <c r="M51" s="76"/>
      <c r="N51" s="82">
        <f>N52</f>
        <v>5442</v>
      </c>
      <c r="O51" s="73"/>
      <c r="P51" s="73"/>
      <c r="Q51" s="73"/>
      <c r="R51" s="71"/>
      <c r="S51" s="71"/>
      <c r="U51" s="72"/>
    </row>
    <row r="52" spans="1:25" s="74" customFormat="1" ht="12.75">
      <c r="A52" s="71"/>
      <c r="B52" s="71"/>
      <c r="C52" s="71"/>
      <c r="D52" s="118" t="s">
        <v>86</v>
      </c>
      <c r="E52" s="71"/>
      <c r="F52" s="71"/>
      <c r="G52" s="147" t="s">
        <v>87</v>
      </c>
      <c r="H52" s="148"/>
      <c r="I52" s="148"/>
      <c r="J52" s="148"/>
      <c r="K52" s="148"/>
      <c r="L52" s="148"/>
      <c r="M52" s="71"/>
      <c r="N52" s="79">
        <f>N53</f>
        <v>5442</v>
      </c>
      <c r="O52" s="73"/>
      <c r="P52" s="73"/>
      <c r="Q52" s="73"/>
      <c r="R52" s="71"/>
      <c r="S52" s="71"/>
      <c r="U52" s="72"/>
      <c r="W52" s="72"/>
    </row>
    <row r="53" spans="1:25" s="74" customFormat="1" ht="15">
      <c r="A53" s="71"/>
      <c r="B53" s="71"/>
      <c r="C53" s="71"/>
      <c r="D53" s="71"/>
      <c r="E53" s="118" t="s">
        <v>88</v>
      </c>
      <c r="F53" s="71"/>
      <c r="G53" s="147" t="s">
        <v>87</v>
      </c>
      <c r="H53" s="148"/>
      <c r="I53" s="148"/>
      <c r="J53" s="148"/>
      <c r="K53" s="148"/>
      <c r="L53" s="148"/>
      <c r="M53" s="71"/>
      <c r="N53" s="91">
        <v>5442</v>
      </c>
      <c r="O53" s="97"/>
      <c r="P53" s="85"/>
      <c r="Q53" s="85"/>
      <c r="R53" s="85"/>
      <c r="S53" s="85"/>
      <c r="T53" s="85"/>
      <c r="U53" s="73"/>
      <c r="V53" s="75"/>
      <c r="W53" s="72"/>
      <c r="X53" s="73"/>
      <c r="Y53" s="73"/>
    </row>
    <row r="54" spans="1:25" s="56" customFormat="1" ht="12.75">
      <c r="A54" s="43"/>
      <c r="B54" s="43"/>
      <c r="C54" s="43" t="s">
        <v>30</v>
      </c>
      <c r="D54" s="43"/>
      <c r="E54" s="44"/>
      <c r="F54" s="43"/>
      <c r="G54" s="44"/>
      <c r="H54" s="161" t="s">
        <v>70</v>
      </c>
      <c r="I54" s="161"/>
      <c r="J54" s="161"/>
      <c r="K54" s="55"/>
      <c r="L54" s="55"/>
      <c r="M54" s="43"/>
      <c r="N54" s="82">
        <f>N55</f>
        <v>600</v>
      </c>
      <c r="O54" s="45"/>
      <c r="Q54" s="47"/>
    </row>
    <row r="55" spans="1:25" s="51" customFormat="1" ht="15">
      <c r="A55" s="27"/>
      <c r="B55" s="27"/>
      <c r="C55" s="27"/>
      <c r="D55" s="27" t="s">
        <v>31</v>
      </c>
      <c r="E55" s="46"/>
      <c r="F55" s="27"/>
      <c r="G55" s="46"/>
      <c r="H55" s="158" t="s">
        <v>32</v>
      </c>
      <c r="I55" s="158"/>
      <c r="J55" s="158"/>
      <c r="K55" s="50"/>
      <c r="L55" s="50"/>
      <c r="M55" s="27"/>
      <c r="N55" s="91">
        <v>600</v>
      </c>
      <c r="O55" s="97"/>
      <c r="P55" s="86"/>
      <c r="Q55" s="1"/>
      <c r="R55" s="48"/>
      <c r="S55" s="47"/>
      <c r="U55" s="1"/>
      <c r="V55" s="57"/>
    </row>
    <row r="56" spans="1:25" s="51" customFormat="1" ht="12.75" customHeight="1">
      <c r="A56" s="43"/>
      <c r="B56" s="43"/>
      <c r="C56" s="110" t="s">
        <v>114</v>
      </c>
      <c r="D56" s="43"/>
      <c r="E56" s="43"/>
      <c r="F56" s="43"/>
      <c r="G56" s="154" t="s">
        <v>115</v>
      </c>
      <c r="H56" s="155"/>
      <c r="I56" s="155"/>
      <c r="J56" s="155"/>
      <c r="K56" s="155"/>
      <c r="L56" s="155"/>
      <c r="M56" s="43"/>
      <c r="N56" s="82">
        <f>N57+N59</f>
        <v>3249814.94</v>
      </c>
      <c r="O56" s="1"/>
      <c r="Q56" s="47"/>
    </row>
    <row r="57" spans="1:25" s="51" customFormat="1" ht="12.75">
      <c r="A57" s="27"/>
      <c r="B57" s="27"/>
      <c r="C57" s="27"/>
      <c r="D57" s="108" t="s">
        <v>116</v>
      </c>
      <c r="E57" s="27"/>
      <c r="F57" s="27"/>
      <c r="G57" s="159" t="s">
        <v>117</v>
      </c>
      <c r="H57" s="160"/>
      <c r="I57" s="160"/>
      <c r="J57" s="160"/>
      <c r="K57" s="160"/>
      <c r="L57" s="160"/>
      <c r="M57" s="27"/>
      <c r="N57" s="79">
        <f>N58</f>
        <v>3070336.94</v>
      </c>
      <c r="O57" s="1"/>
      <c r="P57" s="27"/>
      <c r="Q57" s="27"/>
      <c r="R57" s="27"/>
      <c r="S57" s="27"/>
    </row>
    <row r="58" spans="1:25" s="51" customFormat="1" ht="15">
      <c r="A58" s="27"/>
      <c r="B58" s="27"/>
      <c r="C58" s="27"/>
      <c r="D58" s="27"/>
      <c r="E58" s="108" t="s">
        <v>118</v>
      </c>
      <c r="F58" s="27"/>
      <c r="G58" s="159" t="s">
        <v>117</v>
      </c>
      <c r="H58" s="160"/>
      <c r="I58" s="160"/>
      <c r="J58" s="160"/>
      <c r="K58" s="160"/>
      <c r="L58" s="160"/>
      <c r="M58" s="27"/>
      <c r="N58" s="94">
        <v>3070336.94</v>
      </c>
      <c r="O58" s="1"/>
      <c r="P58" s="27"/>
      <c r="Q58" s="27"/>
      <c r="R58" s="27"/>
      <c r="S58" s="27"/>
    </row>
    <row r="59" spans="1:25" s="51" customFormat="1" ht="15">
      <c r="A59" s="27"/>
      <c r="B59" s="27"/>
      <c r="C59" s="27"/>
      <c r="D59" t="s">
        <v>119</v>
      </c>
      <c r="E59" s="108"/>
      <c r="F59" s="27"/>
      <c r="G59" s="108"/>
      <c r="H59" t="s">
        <v>120</v>
      </c>
      <c r="I59" s="109"/>
      <c r="J59" s="109"/>
      <c r="K59" s="109"/>
      <c r="L59" s="109"/>
      <c r="M59" s="27"/>
      <c r="N59" s="83">
        <f>N60</f>
        <v>179478</v>
      </c>
      <c r="O59" s="1"/>
      <c r="P59" s="27"/>
      <c r="Q59" s="27"/>
      <c r="R59" s="27"/>
      <c r="S59" s="27"/>
    </row>
    <row r="60" spans="1:25" s="51" customFormat="1" ht="15">
      <c r="A60" s="27"/>
      <c r="B60" s="27"/>
      <c r="C60" s="27"/>
      <c r="D60" s="27"/>
      <c r="E60" t="s">
        <v>121</v>
      </c>
      <c r="F60" s="27"/>
      <c r="G60" s="108"/>
      <c r="H60" t="s">
        <v>120</v>
      </c>
      <c r="I60" s="109"/>
      <c r="J60" s="109"/>
      <c r="K60" s="109"/>
      <c r="L60" s="109"/>
      <c r="M60" s="27"/>
      <c r="N60" s="94">
        <v>179478</v>
      </c>
      <c r="O60" s="1"/>
      <c r="P60" s="27"/>
      <c r="Q60" s="27"/>
      <c r="R60" s="27"/>
      <c r="S60" s="27"/>
    </row>
    <row r="61" spans="1:25" s="105" customFormat="1" ht="12.75">
      <c r="A61" s="76"/>
      <c r="B61" s="76"/>
      <c r="C61" s="76" t="s">
        <v>89</v>
      </c>
      <c r="D61" s="76"/>
      <c r="E61" s="102"/>
      <c r="F61" s="76"/>
      <c r="G61" s="102"/>
      <c r="H61" s="149" t="s">
        <v>90</v>
      </c>
      <c r="I61" s="149"/>
      <c r="J61" s="149"/>
      <c r="K61" s="103"/>
      <c r="L61" s="103"/>
      <c r="M61" s="76"/>
      <c r="N61" s="45">
        <f>N62</f>
        <v>5000</v>
      </c>
      <c r="O61" s="104"/>
      <c r="P61" s="104"/>
      <c r="Q61" s="76"/>
      <c r="R61" s="76"/>
      <c r="S61" s="76"/>
      <c r="U61" s="72"/>
    </row>
    <row r="62" spans="1:25" s="74" customFormat="1" ht="12.75">
      <c r="A62" s="71"/>
      <c r="B62" s="71"/>
      <c r="C62" s="71"/>
      <c r="D62" s="71" t="s">
        <v>91</v>
      </c>
      <c r="E62" s="100"/>
      <c r="F62" s="71"/>
      <c r="G62" s="100"/>
      <c r="H62" s="146" t="s">
        <v>92</v>
      </c>
      <c r="I62" s="146"/>
      <c r="J62" s="146"/>
      <c r="K62" s="101"/>
      <c r="L62" s="101"/>
      <c r="M62" s="71"/>
      <c r="N62" s="1">
        <f>N63</f>
        <v>5000</v>
      </c>
      <c r="O62" s="73"/>
      <c r="P62" s="73"/>
      <c r="Q62" s="71"/>
      <c r="R62" s="71"/>
      <c r="S62" s="71"/>
      <c r="U62" s="72"/>
    </row>
    <row r="63" spans="1:25" s="74" customFormat="1" ht="15">
      <c r="A63" s="71"/>
      <c r="B63" s="71"/>
      <c r="C63" s="71"/>
      <c r="D63" s="71"/>
      <c r="E63" s="100" t="s">
        <v>94</v>
      </c>
      <c r="F63" s="71"/>
      <c r="G63" s="100"/>
      <c r="H63" s="147" t="s">
        <v>93</v>
      </c>
      <c r="I63" s="147"/>
      <c r="J63" s="147"/>
      <c r="K63" s="100"/>
      <c r="L63" s="100"/>
      <c r="M63" s="100"/>
      <c r="N63" s="91">
        <v>5000</v>
      </c>
      <c r="O63" s="92"/>
      <c r="P63" s="73"/>
      <c r="Q63" s="71"/>
      <c r="R63" s="71"/>
      <c r="S63" s="92"/>
      <c r="U63" s="72"/>
    </row>
    <row r="64" spans="1:25" s="51" customFormat="1" ht="12.75" customHeight="1">
      <c r="A64" s="43"/>
      <c r="B64" s="43"/>
      <c r="C64" s="44" t="s">
        <v>33</v>
      </c>
      <c r="D64" s="43"/>
      <c r="E64" s="43"/>
      <c r="F64" s="43"/>
      <c r="G64" s="154" t="s">
        <v>34</v>
      </c>
      <c r="H64" s="155"/>
      <c r="I64" s="155"/>
      <c r="J64" s="155"/>
      <c r="K64" s="155"/>
      <c r="L64" s="155"/>
      <c r="M64" s="43"/>
      <c r="N64" s="82">
        <f>N65+N67</f>
        <v>1133650.0799999998</v>
      </c>
      <c r="O64" s="1"/>
      <c r="Q64" s="47"/>
    </row>
    <row r="65" spans="1:22" s="51" customFormat="1" ht="12.75">
      <c r="A65" s="27"/>
      <c r="B65" s="27"/>
      <c r="C65" s="106"/>
      <c r="D65" s="27" t="s">
        <v>95</v>
      </c>
      <c r="E65" s="27"/>
      <c r="F65" s="27"/>
      <c r="G65" s="106"/>
      <c r="H65" s="158" t="s">
        <v>96</v>
      </c>
      <c r="I65" s="158"/>
      <c r="J65" s="158"/>
      <c r="K65" s="107"/>
      <c r="L65" s="107"/>
      <c r="M65" s="27"/>
      <c r="N65" s="79">
        <f>N66</f>
        <v>686.64</v>
      </c>
      <c r="O65" s="1"/>
      <c r="Q65" s="47"/>
    </row>
    <row r="66" spans="1:22" s="51" customFormat="1" ht="15">
      <c r="A66" s="27"/>
      <c r="B66" s="27"/>
      <c r="C66" s="106"/>
      <c r="D66" s="27"/>
      <c r="E66" s="27" t="s">
        <v>97</v>
      </c>
      <c r="F66" s="27"/>
      <c r="G66" s="106"/>
      <c r="H66" s="158" t="s">
        <v>96</v>
      </c>
      <c r="I66" s="158"/>
      <c r="J66" s="158"/>
      <c r="K66" s="107"/>
      <c r="L66" s="107"/>
      <c r="M66" s="27"/>
      <c r="N66" s="97">
        <f>295+391.64</f>
        <v>686.64</v>
      </c>
      <c r="O66" s="85"/>
      <c r="P66" s="1"/>
      <c r="Q66" s="24"/>
      <c r="R66" s="48"/>
      <c r="S66" s="47"/>
      <c r="T66" s="1"/>
      <c r="U66" s="1"/>
      <c r="V66" s="1"/>
    </row>
    <row r="67" spans="1:22" s="51" customFormat="1" ht="15">
      <c r="A67" s="27"/>
      <c r="B67" s="27"/>
      <c r="C67" s="108"/>
      <c r="D67" t="s">
        <v>122</v>
      </c>
      <c r="E67" s="27"/>
      <c r="F67" s="27"/>
      <c r="G67" s="108"/>
      <c r="H67" t="s">
        <v>123</v>
      </c>
      <c r="I67"/>
      <c r="J67"/>
      <c r="K67" s="109"/>
      <c r="L67" s="109"/>
      <c r="M67" s="27"/>
      <c r="N67" s="79">
        <f>N68</f>
        <v>1132963.44</v>
      </c>
      <c r="O67" s="1"/>
      <c r="Q67" s="47"/>
    </row>
    <row r="68" spans="1:22" s="51" customFormat="1" ht="15">
      <c r="A68" s="27"/>
      <c r="B68" s="27"/>
      <c r="C68" s="108"/>
      <c r="D68" s="27"/>
      <c r="E68" t="s">
        <v>122</v>
      </c>
      <c r="F68" s="27"/>
      <c r="G68" s="108"/>
      <c r="H68" t="s">
        <v>123</v>
      </c>
      <c r="I68"/>
      <c r="J68"/>
      <c r="K68" s="109"/>
      <c r="L68" s="109"/>
      <c r="M68" s="27"/>
      <c r="N68" s="94">
        <v>1132963.44</v>
      </c>
      <c r="O68" s="97"/>
      <c r="P68" s="1"/>
      <c r="Q68" s="24"/>
      <c r="R68" s="48"/>
      <c r="S68" s="47"/>
      <c r="T68" s="1"/>
      <c r="U68" s="1"/>
      <c r="V68" s="1"/>
    </row>
    <row r="69" spans="1:22" s="51" customFormat="1" ht="12.75">
      <c r="A69" s="27"/>
      <c r="B69" s="27"/>
      <c r="C69" s="27"/>
      <c r="D69" s="27"/>
      <c r="E69" s="46"/>
      <c r="F69" s="27"/>
      <c r="G69" s="46"/>
      <c r="H69" s="159"/>
      <c r="I69" s="160"/>
      <c r="J69" s="160"/>
      <c r="K69" s="160"/>
      <c r="L69" s="160"/>
      <c r="M69" s="160"/>
      <c r="N69" s="82"/>
      <c r="O69" s="1">
        <f>N39</f>
        <v>7212969.6600000001</v>
      </c>
      <c r="Q69" s="47"/>
    </row>
    <row r="70" spans="1:22" s="51" customFormat="1" ht="15.75">
      <c r="A70" s="60"/>
      <c r="B70" s="58">
        <v>2.2999999999999998</v>
      </c>
      <c r="C70" s="41"/>
      <c r="D70" s="41"/>
      <c r="E70" s="41"/>
      <c r="F70" s="41"/>
      <c r="G70" s="156" t="s">
        <v>35</v>
      </c>
      <c r="H70" s="157"/>
      <c r="I70" s="157"/>
      <c r="J70" s="157"/>
      <c r="K70" s="157"/>
      <c r="L70" s="157"/>
      <c r="M70" s="41"/>
      <c r="N70" s="95">
        <f>N71+N74+N82+N79</f>
        <v>555977.79</v>
      </c>
      <c r="O70" s="1"/>
      <c r="Q70" s="47"/>
    </row>
    <row r="71" spans="1:22" s="51" customFormat="1" ht="12.75">
      <c r="A71" s="43"/>
      <c r="B71" s="62"/>
      <c r="C71" s="43" t="s">
        <v>36</v>
      </c>
      <c r="D71" s="43"/>
      <c r="E71" s="43"/>
      <c r="F71" s="43"/>
      <c r="G71" s="44"/>
      <c r="H71" s="161" t="s">
        <v>37</v>
      </c>
      <c r="I71" s="161"/>
      <c r="J71" s="161"/>
      <c r="K71" s="55"/>
      <c r="L71" s="55"/>
      <c r="M71" s="43"/>
      <c r="N71" s="82">
        <f>N72</f>
        <v>23979.79</v>
      </c>
      <c r="O71" s="1"/>
      <c r="Q71" s="47"/>
    </row>
    <row r="72" spans="1:22" s="51" customFormat="1" ht="12.75">
      <c r="A72" s="27"/>
      <c r="B72" s="63"/>
      <c r="C72" s="27"/>
      <c r="D72" s="27" t="s">
        <v>38</v>
      </c>
      <c r="E72" s="27"/>
      <c r="F72" s="27"/>
      <c r="G72" s="46"/>
      <c r="H72" s="158" t="s">
        <v>39</v>
      </c>
      <c r="I72" s="158"/>
      <c r="J72" s="158"/>
      <c r="K72" s="50"/>
      <c r="L72" s="50"/>
      <c r="M72" s="27"/>
      <c r="N72" s="79">
        <f>N73</f>
        <v>23979.79</v>
      </c>
      <c r="O72" s="1"/>
      <c r="Q72" s="47"/>
    </row>
    <row r="73" spans="1:22" s="51" customFormat="1" ht="15">
      <c r="A73" s="27"/>
      <c r="B73" s="63"/>
      <c r="C73" s="27"/>
      <c r="D73" s="27"/>
      <c r="E73" s="27" t="s">
        <v>40</v>
      </c>
      <c r="F73" s="27"/>
      <c r="G73" s="46"/>
      <c r="H73" s="158" t="s">
        <v>39</v>
      </c>
      <c r="I73" s="158"/>
      <c r="J73" s="158"/>
      <c r="K73" s="50"/>
      <c r="L73" s="50"/>
      <c r="M73" s="27"/>
      <c r="N73" s="91">
        <f>4300+19679.79</f>
        <v>23979.79</v>
      </c>
      <c r="O73" s="98"/>
      <c r="P73" s="86"/>
      <c r="Q73" s="1"/>
      <c r="R73" s="48"/>
      <c r="S73" s="47"/>
      <c r="U73" s="1"/>
      <c r="V73" s="1"/>
    </row>
    <row r="74" spans="1:22" s="51" customFormat="1" ht="12.75" customHeight="1">
      <c r="A74" s="43"/>
      <c r="B74" s="43"/>
      <c r="C74" s="44" t="s">
        <v>41</v>
      </c>
      <c r="D74" s="43"/>
      <c r="E74" s="43"/>
      <c r="F74" s="43"/>
      <c r="G74" s="154" t="s">
        <v>42</v>
      </c>
      <c r="H74" s="155"/>
      <c r="I74" s="155"/>
      <c r="J74" s="155"/>
      <c r="K74" s="155"/>
      <c r="L74" s="155"/>
      <c r="M74" s="43"/>
      <c r="N74" s="82">
        <f>+N75+N77</f>
        <v>2920.04</v>
      </c>
      <c r="O74" s="1"/>
      <c r="P74" s="128"/>
      <c r="Q74" s="47"/>
    </row>
    <row r="75" spans="1:22" s="74" customFormat="1" ht="12.75">
      <c r="A75" s="71"/>
      <c r="B75" s="71"/>
      <c r="C75" s="71"/>
      <c r="D75" s="133" t="s">
        <v>141</v>
      </c>
      <c r="E75" s="71"/>
      <c r="F75" s="71"/>
      <c r="G75" s="147" t="s">
        <v>142</v>
      </c>
      <c r="H75" s="148"/>
      <c r="I75" s="148"/>
      <c r="J75" s="148"/>
      <c r="K75" s="148"/>
      <c r="L75" s="148"/>
      <c r="M75" s="71"/>
      <c r="N75" s="79">
        <f>N76</f>
        <v>2520.04</v>
      </c>
      <c r="O75" s="73"/>
      <c r="P75" s="71"/>
      <c r="Q75" s="71"/>
      <c r="R75" s="71"/>
      <c r="S75" s="71"/>
    </row>
    <row r="76" spans="1:22" s="74" customFormat="1" ht="15">
      <c r="A76" s="71"/>
      <c r="B76" s="71"/>
      <c r="C76" s="71"/>
      <c r="D76" s="71"/>
      <c r="E76" s="133" t="s">
        <v>143</v>
      </c>
      <c r="F76" s="71"/>
      <c r="G76" s="147" t="s">
        <v>142</v>
      </c>
      <c r="H76" s="148"/>
      <c r="I76" s="148"/>
      <c r="J76" s="148"/>
      <c r="K76" s="148"/>
      <c r="L76" s="148"/>
      <c r="M76" s="71"/>
      <c r="N76" s="91">
        <v>2520.04</v>
      </c>
      <c r="O76" s="92"/>
      <c r="P76" s="71"/>
      <c r="Q76" s="71"/>
      <c r="R76" s="71"/>
      <c r="S76" s="71"/>
    </row>
    <row r="77" spans="1:22" s="74" customFormat="1" ht="15">
      <c r="A77" s="71"/>
      <c r="B77" s="71"/>
      <c r="C77" s="71"/>
      <c r="D77" s="71" t="s">
        <v>150</v>
      </c>
      <c r="E77" s="134"/>
      <c r="F77" s="71"/>
      <c r="G77" s="134"/>
      <c r="H77" s="135" t="s">
        <v>151</v>
      </c>
      <c r="I77" s="135"/>
      <c r="J77" s="135"/>
      <c r="K77" s="135"/>
      <c r="L77" s="135"/>
      <c r="M77" s="71"/>
      <c r="N77" s="91">
        <f>N78</f>
        <v>400</v>
      </c>
      <c r="O77" s="92"/>
      <c r="P77" s="71"/>
      <c r="Q77" s="71"/>
      <c r="R77" s="71"/>
      <c r="S77" s="71"/>
    </row>
    <row r="78" spans="1:22" s="74" customFormat="1" ht="15">
      <c r="A78" s="71"/>
      <c r="B78" s="71"/>
      <c r="C78" s="71"/>
      <c r="D78" s="71"/>
      <c r="E78" s="134" t="s">
        <v>152</v>
      </c>
      <c r="F78" s="71"/>
      <c r="G78" s="134"/>
      <c r="H78" s="135" t="s">
        <v>151</v>
      </c>
      <c r="I78" s="135"/>
      <c r="J78" s="135"/>
      <c r="K78" s="135"/>
      <c r="L78" s="135"/>
      <c r="M78" s="71"/>
      <c r="N78" s="91">
        <v>400</v>
      </c>
      <c r="O78" s="92"/>
      <c r="P78" s="71"/>
      <c r="Q78" s="71"/>
      <c r="R78" s="71"/>
      <c r="S78" s="71"/>
    </row>
    <row r="79" spans="1:22" s="74" customFormat="1" ht="15">
      <c r="A79" s="71"/>
      <c r="B79" s="71"/>
      <c r="C79" s="110" t="s">
        <v>125</v>
      </c>
      <c r="D79" s="71"/>
      <c r="E79" s="111"/>
      <c r="F79" s="71"/>
      <c r="G79" s="111"/>
      <c r="H79" s="154" t="s">
        <v>124</v>
      </c>
      <c r="I79" s="155"/>
      <c r="J79" s="155"/>
      <c r="K79" s="155"/>
      <c r="L79" s="155"/>
      <c r="M79" s="155"/>
      <c r="N79" s="119">
        <f>N80</f>
        <v>500000</v>
      </c>
      <c r="O79" s="92"/>
      <c r="P79" s="71"/>
      <c r="Q79" s="71"/>
      <c r="R79" s="71"/>
      <c r="S79" s="71"/>
    </row>
    <row r="80" spans="1:22" s="74" customFormat="1" ht="15">
      <c r="A80" s="71"/>
      <c r="B80" s="71"/>
      <c r="C80" s="71"/>
      <c r="D80" s="71" t="s">
        <v>126</v>
      </c>
      <c r="E80" s="111"/>
      <c r="F80" s="71"/>
      <c r="G80" s="111"/>
      <c r="H80" t="s">
        <v>128</v>
      </c>
      <c r="I80" s="112"/>
      <c r="J80" s="112"/>
      <c r="K80" s="112"/>
      <c r="L80" s="112"/>
      <c r="M80" s="71"/>
      <c r="N80" s="91">
        <f>N81</f>
        <v>500000</v>
      </c>
      <c r="O80" s="92"/>
      <c r="P80" s="71"/>
      <c r="Q80" s="71"/>
      <c r="R80" s="71"/>
      <c r="S80" s="71"/>
    </row>
    <row r="81" spans="1:25" s="74" customFormat="1" ht="15">
      <c r="A81" s="71"/>
      <c r="B81" s="71"/>
      <c r="C81" s="71"/>
      <c r="D81" s="71"/>
      <c r="E81" s="111" t="s">
        <v>127</v>
      </c>
      <c r="F81" s="71"/>
      <c r="G81" s="111"/>
      <c r="H81" t="s">
        <v>128</v>
      </c>
      <c r="I81" s="112"/>
      <c r="J81" s="112"/>
      <c r="K81" s="112"/>
      <c r="L81" s="112"/>
      <c r="M81" s="71"/>
      <c r="N81" s="94">
        <v>500000</v>
      </c>
      <c r="O81" s="92"/>
      <c r="P81" s="71"/>
      <c r="Q81" s="71"/>
      <c r="R81" s="71"/>
      <c r="S81" s="71"/>
    </row>
    <row r="82" spans="1:25" s="51" customFormat="1" ht="12.75" customHeight="1">
      <c r="A82" s="43"/>
      <c r="B82" s="43"/>
      <c r="C82" s="44" t="s">
        <v>43</v>
      </c>
      <c r="D82" s="43"/>
      <c r="E82" s="43"/>
      <c r="F82" s="43"/>
      <c r="G82" s="154" t="s">
        <v>44</v>
      </c>
      <c r="H82" s="155"/>
      <c r="I82" s="155"/>
      <c r="J82" s="155"/>
      <c r="K82" s="155"/>
      <c r="L82" s="155"/>
      <c r="M82" s="43"/>
      <c r="N82" s="82">
        <f>N87+N85+N83</f>
        <v>29077.96</v>
      </c>
      <c r="O82" s="1"/>
      <c r="Q82" s="47"/>
    </row>
    <row r="83" spans="1:25" s="74" customFormat="1" ht="12.75">
      <c r="A83" s="71"/>
      <c r="B83" s="71"/>
      <c r="C83" s="71"/>
      <c r="D83" s="113" t="s">
        <v>132</v>
      </c>
      <c r="E83" s="71"/>
      <c r="F83" s="71"/>
      <c r="G83" s="147" t="s">
        <v>133</v>
      </c>
      <c r="H83" s="148"/>
      <c r="I83" s="148"/>
      <c r="J83" s="148"/>
      <c r="K83" s="148"/>
      <c r="L83" s="148"/>
      <c r="M83" s="71"/>
      <c r="N83" s="1">
        <f>N84</f>
        <v>1850</v>
      </c>
      <c r="O83" s="73"/>
      <c r="P83" s="73"/>
      <c r="Q83" s="71"/>
      <c r="R83" s="71"/>
      <c r="S83" s="71"/>
    </row>
    <row r="84" spans="1:25" s="74" customFormat="1" ht="15">
      <c r="A84" s="71"/>
      <c r="B84" s="71"/>
      <c r="C84" s="71"/>
      <c r="D84" s="71"/>
      <c r="E84" s="113" t="s">
        <v>134</v>
      </c>
      <c r="F84" s="71"/>
      <c r="G84" s="147" t="s">
        <v>133</v>
      </c>
      <c r="H84" s="148"/>
      <c r="I84" s="148"/>
      <c r="J84" s="148"/>
      <c r="K84" s="148"/>
      <c r="L84" s="148"/>
      <c r="M84" s="71"/>
      <c r="N84" s="91">
        <v>1850</v>
      </c>
      <c r="O84" s="97"/>
      <c r="P84" s="92"/>
      <c r="Q84" s="92"/>
      <c r="R84" s="92"/>
      <c r="S84" s="92"/>
      <c r="T84" s="92"/>
      <c r="U84" s="24"/>
      <c r="V84" s="75"/>
      <c r="W84" s="72"/>
      <c r="X84" s="73"/>
      <c r="Y84" s="73"/>
    </row>
    <row r="85" spans="1:25" s="74" customFormat="1" ht="12.75">
      <c r="A85" s="71"/>
      <c r="B85" s="71"/>
      <c r="C85" s="71"/>
      <c r="D85" s="71" t="s">
        <v>129</v>
      </c>
      <c r="E85" s="113"/>
      <c r="F85" s="71"/>
      <c r="G85" s="113"/>
      <c r="H85" s="146" t="s">
        <v>130</v>
      </c>
      <c r="I85" s="146"/>
      <c r="J85" s="146"/>
      <c r="K85" s="114"/>
      <c r="L85" s="114"/>
      <c r="M85" s="71"/>
      <c r="N85" s="79">
        <f>N86</f>
        <v>21222.3</v>
      </c>
      <c r="O85" s="73"/>
      <c r="P85" s="73"/>
      <c r="Q85" s="73"/>
      <c r="R85" s="73"/>
      <c r="S85" s="71"/>
      <c r="U85" s="72"/>
    </row>
    <row r="86" spans="1:25" s="74" customFormat="1" ht="15">
      <c r="A86" s="71"/>
      <c r="B86" s="71"/>
      <c r="C86" s="71"/>
      <c r="D86" s="71"/>
      <c r="E86" s="113" t="s">
        <v>131</v>
      </c>
      <c r="F86" s="71"/>
      <c r="G86" s="113"/>
      <c r="H86" s="146" t="s">
        <v>130</v>
      </c>
      <c r="I86" s="146"/>
      <c r="J86" s="146"/>
      <c r="K86" s="114"/>
      <c r="L86" s="114"/>
      <c r="M86" s="71"/>
      <c r="N86" s="91">
        <v>21222.3</v>
      </c>
      <c r="O86" s="85"/>
      <c r="P86" s="85"/>
      <c r="Q86" s="85"/>
      <c r="R86" s="85"/>
      <c r="S86" s="85"/>
      <c r="T86" s="85"/>
      <c r="U86" s="24"/>
      <c r="W86" s="72"/>
      <c r="Y86" s="73"/>
    </row>
    <row r="87" spans="1:25" s="51" customFormat="1" ht="15">
      <c r="A87" s="27"/>
      <c r="B87" s="27"/>
      <c r="C87" s="27"/>
      <c r="D87" s="27" t="s">
        <v>45</v>
      </c>
      <c r="E87" s="46"/>
      <c r="F87" s="27"/>
      <c r="G87" s="46"/>
      <c r="H87" s="158" t="s">
        <v>46</v>
      </c>
      <c r="I87" s="158"/>
      <c r="J87" s="158"/>
      <c r="K87" s="50"/>
      <c r="L87" s="50"/>
      <c r="M87" s="27"/>
      <c r="N87" s="79">
        <f>N88</f>
        <v>6005.66</v>
      </c>
      <c r="O87" s="1"/>
      <c r="P87" s="94"/>
      <c r="Q87" s="47"/>
    </row>
    <row r="88" spans="1:25" s="51" customFormat="1" ht="15">
      <c r="A88" s="27"/>
      <c r="B88" s="27"/>
      <c r="C88" s="27"/>
      <c r="D88" s="27"/>
      <c r="E88" s="46" t="s">
        <v>47</v>
      </c>
      <c r="F88" s="27"/>
      <c r="G88" s="46"/>
      <c r="H88" s="158" t="s">
        <v>46</v>
      </c>
      <c r="I88" s="158"/>
      <c r="J88" s="158"/>
      <c r="K88" s="50"/>
      <c r="L88" s="50"/>
      <c r="M88" s="27"/>
      <c r="N88" s="91">
        <f>180+5825.66</f>
        <v>6005.66</v>
      </c>
      <c r="O88" s="85"/>
      <c r="P88" s="85"/>
      <c r="Q88" s="24"/>
      <c r="S88" s="47"/>
      <c r="U88" s="1"/>
    </row>
    <row r="89" spans="1:25" s="51" customFormat="1" ht="15">
      <c r="A89" s="27"/>
      <c r="B89" s="27"/>
      <c r="C89" s="27"/>
      <c r="D89" s="27"/>
      <c r="E89" s="115"/>
      <c r="F89" s="27"/>
      <c r="G89" s="115"/>
      <c r="H89" s="117"/>
      <c r="I89" s="117"/>
      <c r="J89" s="117"/>
      <c r="K89" s="116"/>
      <c r="L89" s="116"/>
      <c r="M89" s="27"/>
      <c r="N89" s="91"/>
      <c r="O89" s="85">
        <f>N70</f>
        <v>555977.79</v>
      </c>
      <c r="P89" s="85"/>
      <c r="Q89" s="24"/>
      <c r="S89" s="47"/>
      <c r="U89" s="1"/>
    </row>
    <row r="90" spans="1:25" s="51" customFormat="1" ht="15">
      <c r="A90" s="27"/>
      <c r="B90" s="27"/>
      <c r="C90" s="27"/>
      <c r="E90" s="27"/>
      <c r="F90" s="27"/>
      <c r="G90" s="115"/>
      <c r="H90"/>
      <c r="I90" s="117"/>
      <c r="J90" s="117"/>
      <c r="K90" s="116"/>
      <c r="L90" s="116"/>
      <c r="M90" s="27"/>
      <c r="N90" s="132"/>
      <c r="O90" s="1"/>
      <c r="P90" s="85"/>
      <c r="Q90" s="24"/>
      <c r="S90" s="47"/>
      <c r="U90" s="1"/>
    </row>
    <row r="91" spans="1:25">
      <c r="A91" s="27"/>
      <c r="B91" s="27"/>
      <c r="C91" s="27"/>
      <c r="D91" s="27"/>
      <c r="E91" s="27"/>
      <c r="F91" s="27"/>
      <c r="G91" s="27"/>
      <c r="H91" s="158"/>
      <c r="I91" s="158"/>
      <c r="J91" s="158"/>
      <c r="K91" s="50"/>
      <c r="L91" s="50"/>
      <c r="M91" s="50"/>
      <c r="N91" s="82"/>
      <c r="O91" s="1"/>
      <c r="Q91" s="47"/>
    </row>
    <row r="92" spans="1:25">
      <c r="A92" s="27"/>
      <c r="B92" s="27"/>
      <c r="C92" s="27"/>
      <c r="D92" s="27"/>
      <c r="E92" s="27"/>
      <c r="F92" s="27"/>
      <c r="G92" s="27"/>
      <c r="H92" s="117"/>
      <c r="I92" s="117"/>
      <c r="J92" s="117"/>
      <c r="K92" s="116"/>
      <c r="L92" s="116"/>
      <c r="M92" s="116"/>
      <c r="N92" s="82"/>
      <c r="O92" s="1"/>
      <c r="Q92" s="47"/>
    </row>
    <row r="93" spans="1:25" s="51" customFormat="1" ht="15">
      <c r="A93" s="27"/>
      <c r="B93" s="27"/>
      <c r="C93" s="27"/>
      <c r="D93" s="27"/>
      <c r="E93" s="27"/>
      <c r="F93" s="27"/>
      <c r="G93" s="27"/>
      <c r="H93" s="164" t="s">
        <v>55</v>
      </c>
      <c r="I93" s="165"/>
      <c r="J93" s="165"/>
      <c r="K93" s="163"/>
      <c r="L93" s="163"/>
      <c r="M93" s="27"/>
      <c r="N93" s="82"/>
      <c r="O93" s="45">
        <f>+O91+O69+O38+O90+O89</f>
        <v>22641512.829999998</v>
      </c>
      <c r="P93" s="129"/>
      <c r="Q93" s="47"/>
      <c r="R93" s="27"/>
      <c r="S93" s="27"/>
      <c r="T93" s="27"/>
      <c r="U93" s="27"/>
      <c r="V93" s="27"/>
      <c r="W93" s="27"/>
      <c r="X93" s="27"/>
      <c r="Y93" s="27"/>
    </row>
    <row r="94" spans="1:25" s="51" customFormat="1" ht="15">
      <c r="A94" s="27"/>
      <c r="B94" s="27"/>
      <c r="C94" s="27"/>
      <c r="D94" s="27"/>
      <c r="E94" s="27"/>
      <c r="F94" s="27"/>
      <c r="G94" s="27"/>
      <c r="H94" s="122" t="s">
        <v>135</v>
      </c>
      <c r="I94" s="124"/>
      <c r="J94" s="124"/>
      <c r="K94" s="123"/>
      <c r="L94" s="123"/>
      <c r="M94" s="27"/>
      <c r="N94" s="82"/>
      <c r="O94" s="45">
        <v>2598.89</v>
      </c>
      <c r="P94" s="129"/>
      <c r="Q94" s="99"/>
      <c r="R94" s="27"/>
      <c r="S94" s="27"/>
      <c r="T94" s="27"/>
      <c r="U94" s="27"/>
      <c r="V94" s="27"/>
      <c r="W94" s="27"/>
      <c r="X94" s="27"/>
      <c r="Y94" s="27"/>
    </row>
    <row r="95" spans="1:25" s="51" customFormat="1" ht="15.75">
      <c r="A95" s="27"/>
      <c r="B95" s="27"/>
      <c r="C95" s="27"/>
      <c r="D95" s="27"/>
      <c r="E95" s="27"/>
      <c r="F95" s="27"/>
      <c r="G95" s="27"/>
      <c r="H95" s="152" t="s">
        <v>56</v>
      </c>
      <c r="I95" s="153"/>
      <c r="J95" s="153"/>
      <c r="K95" s="153"/>
      <c r="L95" s="153"/>
      <c r="M95" s="64"/>
      <c r="N95" s="96"/>
      <c r="O95" s="61">
        <f>O93-O94</f>
        <v>22638913.939999998</v>
      </c>
      <c r="P95" s="47"/>
      <c r="Q95" s="27"/>
      <c r="R95" s="27"/>
      <c r="S95" s="27"/>
      <c r="T95" s="27"/>
      <c r="U95" s="27"/>
      <c r="V95" s="27"/>
      <c r="W95" s="27"/>
      <c r="X95" s="27"/>
      <c r="Y95" s="27"/>
    </row>
    <row r="96" spans="1:25" s="51" customFormat="1" ht="15.75" customHeight="1">
      <c r="A96" s="27"/>
      <c r="B96" s="27"/>
      <c r="C96" s="27"/>
      <c r="D96" s="27"/>
      <c r="E96" s="27"/>
      <c r="F96" s="64"/>
      <c r="G96" s="64"/>
      <c r="H96" s="152" t="s">
        <v>57</v>
      </c>
      <c r="I96" s="153"/>
      <c r="J96" s="153"/>
      <c r="K96" s="153"/>
      <c r="L96" s="153"/>
      <c r="M96" s="64"/>
      <c r="N96" s="96"/>
      <c r="O96" s="61">
        <f>O13-O95</f>
        <v>14722644.560000002</v>
      </c>
      <c r="P96" s="47"/>
      <c r="Q96" s="27"/>
      <c r="R96" s="27"/>
      <c r="S96" s="27"/>
      <c r="T96" s="27"/>
      <c r="U96" s="27"/>
      <c r="V96" s="27"/>
      <c r="W96" s="27"/>
      <c r="X96" s="27"/>
      <c r="Y96" s="27"/>
    </row>
    <row r="97" spans="1:25" s="51" customFormat="1" ht="15">
      <c r="A97" s="27"/>
      <c r="B97" s="27"/>
      <c r="C97" s="27"/>
      <c r="D97" s="27"/>
      <c r="E97" s="27"/>
      <c r="F97" s="64"/>
      <c r="G97" s="64"/>
      <c r="H97" s="65"/>
      <c r="I97" s="66"/>
      <c r="J97" s="66"/>
      <c r="K97" s="66"/>
      <c r="L97" s="66"/>
      <c r="M97" s="27"/>
      <c r="N97" s="79"/>
      <c r="O97" s="1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s="51" customFormat="1" ht="15">
      <c r="A98" s="27"/>
      <c r="B98" s="27"/>
      <c r="C98" s="27"/>
      <c r="D98" s="27"/>
      <c r="E98" s="27"/>
      <c r="F98" s="27"/>
      <c r="G98" s="27"/>
      <c r="H98" s="166" t="s">
        <v>153</v>
      </c>
      <c r="I98" s="167"/>
      <c r="J98" s="167"/>
      <c r="K98" s="163"/>
      <c r="L98" s="163"/>
      <c r="M98" s="27"/>
      <c r="N98" s="79"/>
      <c r="O98" s="87">
        <v>14722644.559999997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51" customFormat="1" ht="15">
      <c r="A99" s="27"/>
      <c r="B99" s="27"/>
      <c r="C99" s="27"/>
      <c r="D99" s="27"/>
      <c r="E99" s="27"/>
      <c r="F99" s="27"/>
      <c r="G99" s="27"/>
      <c r="H99" s="65"/>
      <c r="I99" s="66"/>
      <c r="J99" s="66"/>
      <c r="K99" s="66"/>
      <c r="L99" s="66"/>
      <c r="M99" s="27"/>
      <c r="N99" s="79"/>
      <c r="O99" s="1">
        <f>O96-O98</f>
        <v>0</v>
      </c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51" customFormat="1" ht="15" customHeight="1">
      <c r="A100" s="27"/>
      <c r="B100" s="27"/>
      <c r="C100" s="27"/>
      <c r="D100" s="27"/>
      <c r="E100" s="27"/>
      <c r="F100" s="27"/>
      <c r="G100" s="27"/>
      <c r="H100" s="168" t="s">
        <v>58</v>
      </c>
      <c r="I100" s="169"/>
      <c r="J100" s="169"/>
      <c r="K100" s="169"/>
      <c r="L100" s="169"/>
      <c r="M100" s="27"/>
      <c r="N100" s="83"/>
      <c r="O100" s="1"/>
      <c r="P100" s="27"/>
      <c r="Q100" s="27"/>
      <c r="R100" s="88" t="s">
        <v>76</v>
      </c>
      <c r="S100" s="27"/>
      <c r="T100" s="27"/>
      <c r="U100" s="27"/>
      <c r="V100" s="27"/>
      <c r="W100" s="27"/>
      <c r="X100" s="27"/>
      <c r="Y100" s="27"/>
    </row>
    <row r="101" spans="1:25" s="51" customFormat="1" ht="15">
      <c r="A101" s="27"/>
      <c r="B101" s="27"/>
      <c r="C101" s="27"/>
      <c r="D101" s="27"/>
      <c r="E101" s="27"/>
      <c r="F101" s="27"/>
      <c r="G101" s="27"/>
      <c r="H101" s="162"/>
      <c r="I101" s="163"/>
      <c r="J101" s="163"/>
      <c r="K101" s="163"/>
      <c r="L101" s="163"/>
      <c r="M101" s="27"/>
      <c r="N101" s="79"/>
      <c r="O101" s="1"/>
      <c r="P101" s="27"/>
      <c r="Q101" s="27"/>
      <c r="R101" s="88" t="s">
        <v>77</v>
      </c>
      <c r="S101" s="27"/>
      <c r="T101" s="27"/>
      <c r="U101" s="27"/>
      <c r="V101" s="27"/>
      <c r="W101" s="27"/>
      <c r="X101" s="27"/>
      <c r="Y101" s="27"/>
    </row>
    <row r="102" spans="1:25" s="51" customFormat="1" ht="12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79"/>
      <c r="O102" s="1"/>
      <c r="P102" s="27"/>
      <c r="Q102" s="27"/>
      <c r="R102" s="88" t="s">
        <v>154</v>
      </c>
      <c r="S102" s="27"/>
      <c r="T102" s="27"/>
      <c r="U102" s="27"/>
      <c r="V102" s="27"/>
      <c r="W102" s="27"/>
      <c r="X102" s="27"/>
      <c r="Y102" s="27"/>
    </row>
    <row r="103" spans="1:25" s="51" customFormat="1" ht="12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79"/>
      <c r="O103" s="1"/>
      <c r="P103" s="27"/>
      <c r="Q103" s="27"/>
      <c r="R103" s="89"/>
      <c r="S103" s="27"/>
      <c r="T103" s="27"/>
      <c r="U103" s="27"/>
      <c r="V103" s="27"/>
      <c r="W103" s="27"/>
      <c r="X103" s="27"/>
      <c r="Y103" s="27"/>
    </row>
    <row r="104" spans="1:25" s="51" customFormat="1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79"/>
      <c r="O104" s="1"/>
      <c r="P104" s="27"/>
      <c r="Q104" s="27"/>
      <c r="R104" s="89"/>
      <c r="S104" s="27"/>
      <c r="T104" s="27"/>
      <c r="U104" s="27"/>
      <c r="V104" s="27"/>
      <c r="W104" s="27"/>
      <c r="X104" s="27"/>
      <c r="Y104" s="27"/>
    </row>
    <row r="105" spans="1:25" s="51" customFormat="1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79"/>
      <c r="O105" s="45"/>
      <c r="P105" s="27"/>
      <c r="Q105" s="27"/>
      <c r="R105" s="90" t="s">
        <v>3</v>
      </c>
      <c r="S105" s="67">
        <f>O13</f>
        <v>37361558.5</v>
      </c>
      <c r="T105" s="27"/>
      <c r="U105" s="27"/>
      <c r="V105" s="27"/>
      <c r="W105" s="27"/>
      <c r="X105" s="27"/>
      <c r="Y105" s="27"/>
    </row>
    <row r="106" spans="1:25" s="51" customFormat="1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79"/>
      <c r="O106" s="1"/>
      <c r="P106" s="68"/>
      <c r="Q106" s="27"/>
      <c r="R106" s="89" t="s">
        <v>78</v>
      </c>
      <c r="S106" s="47">
        <f>O38</f>
        <v>14872565.380000001</v>
      </c>
      <c r="T106" s="93">
        <f>S106/$S$109</f>
        <v>0.65687153909140983</v>
      </c>
      <c r="U106" s="27"/>
      <c r="V106" s="27"/>
      <c r="W106" s="27"/>
      <c r="X106" s="27"/>
      <c r="Y106" s="27"/>
    </row>
    <row r="107" spans="1:25" s="51" customFormat="1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79"/>
      <c r="O107" s="1"/>
      <c r="P107" s="68"/>
      <c r="Q107" s="27"/>
      <c r="R107" s="89" t="s">
        <v>79</v>
      </c>
      <c r="S107" s="47">
        <f>O69</f>
        <v>7212969.6600000001</v>
      </c>
      <c r="T107" s="93">
        <f>S107/$S$109</f>
        <v>0.31857277886673796</v>
      </c>
      <c r="U107" s="27"/>
      <c r="V107" s="27"/>
      <c r="W107" s="27"/>
      <c r="X107" s="27"/>
      <c r="Y107" s="27"/>
    </row>
    <row r="108" spans="1:25" s="51" customFormat="1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79"/>
      <c r="O108" s="1"/>
      <c r="P108" s="68"/>
      <c r="Q108" s="27"/>
      <c r="R108" s="89" t="s">
        <v>80</v>
      </c>
      <c r="S108" s="47">
        <f>O89</f>
        <v>555977.79</v>
      </c>
      <c r="T108" s="93">
        <f>S108/$S$109</f>
        <v>2.4555682041852329E-2</v>
      </c>
      <c r="U108" s="27"/>
      <c r="V108" s="27"/>
      <c r="W108" s="27"/>
      <c r="X108" s="27"/>
      <c r="Y108" s="27"/>
    </row>
    <row r="109" spans="1:25" s="51" customFormat="1" ht="12.75">
      <c r="A109" s="27"/>
      <c r="B109" s="27"/>
      <c r="C109" s="27"/>
      <c r="D109" s="27"/>
      <c r="E109" s="27"/>
      <c r="F109" s="27"/>
      <c r="G109" s="27"/>
      <c r="H109" s="159"/>
      <c r="I109" s="160"/>
      <c r="J109" s="160"/>
      <c r="K109" s="160"/>
      <c r="L109" s="160"/>
      <c r="M109" s="160"/>
      <c r="N109" s="79"/>
      <c r="O109" s="1"/>
      <c r="P109" s="68"/>
      <c r="Q109" s="27"/>
      <c r="R109" s="90" t="s">
        <v>81</v>
      </c>
      <c r="S109" s="47">
        <f>SUM(S106:S108)</f>
        <v>22641512.829999998</v>
      </c>
      <c r="T109" s="93">
        <f>S109/$S$109</f>
        <v>1</v>
      </c>
      <c r="U109" s="27"/>
      <c r="V109" s="27"/>
      <c r="W109" s="27"/>
      <c r="X109" s="27"/>
      <c r="Y109" s="27"/>
    </row>
    <row r="110" spans="1:25" s="51" customFormat="1" ht="12.75">
      <c r="A110" s="27"/>
      <c r="B110" s="27"/>
      <c r="C110" s="27"/>
      <c r="D110" s="27"/>
      <c r="E110" s="27"/>
      <c r="F110" s="27"/>
      <c r="G110" s="27"/>
      <c r="H110" s="120"/>
      <c r="I110" s="121"/>
      <c r="J110" s="121"/>
      <c r="K110" s="121"/>
      <c r="L110" s="121"/>
      <c r="M110" s="121"/>
      <c r="N110" s="79"/>
      <c r="O110" s="1"/>
      <c r="P110" s="68"/>
      <c r="Q110" s="27"/>
      <c r="R110" s="122" t="s">
        <v>135</v>
      </c>
      <c r="S110" s="47">
        <f>O94</f>
        <v>2598.89</v>
      </c>
      <c r="T110" s="93"/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159"/>
      <c r="I111" s="160"/>
      <c r="J111" s="160"/>
      <c r="K111" s="160"/>
      <c r="L111" s="160"/>
      <c r="M111" s="160"/>
      <c r="N111" s="79"/>
      <c r="O111" s="1"/>
      <c r="P111" s="27"/>
      <c r="Q111" s="27"/>
      <c r="R111" s="90" t="s">
        <v>82</v>
      </c>
      <c r="S111" s="67">
        <f>S109-S110</f>
        <v>22638913.939999998</v>
      </c>
      <c r="T111" s="27"/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79"/>
      <c r="O112" s="45"/>
      <c r="P112" s="27"/>
      <c r="Q112" s="27"/>
      <c r="R112" s="90" t="s">
        <v>83</v>
      </c>
      <c r="S112" s="67">
        <f>S105-S111</f>
        <v>14722644.560000002</v>
      </c>
      <c r="T112" s="27"/>
      <c r="U112" s="27"/>
      <c r="V112" s="27"/>
      <c r="W112" s="27"/>
      <c r="X112" s="27"/>
      <c r="Y112" s="27"/>
    </row>
    <row r="113" spans="1:25" s="51" customFormat="1" ht="12.75">
      <c r="A113" s="27"/>
      <c r="B113" s="159"/>
      <c r="C113" s="160"/>
      <c r="D113" s="160"/>
      <c r="E113" s="160"/>
      <c r="F113" s="160"/>
      <c r="G113" s="160"/>
      <c r="H113" s="27"/>
      <c r="I113" s="27"/>
      <c r="J113" s="27"/>
      <c r="K113" s="27"/>
      <c r="L113" s="27"/>
      <c r="M113" s="27"/>
      <c r="N113" s="79"/>
      <c r="O113" s="45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79"/>
      <c r="O114" s="1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79"/>
      <c r="O115" s="1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79"/>
      <c r="O116" s="1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79"/>
      <c r="O117" s="1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79"/>
      <c r="O118" s="1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79"/>
      <c r="O119" s="1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79"/>
      <c r="O120" s="1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79"/>
      <c r="O121" s="1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69" customFormat="1">
      <c r="A122" s="27"/>
      <c r="B122" s="27"/>
      <c r="C122" s="27"/>
      <c r="D122" s="27"/>
      <c r="E122" s="27"/>
      <c r="F122" s="27"/>
      <c r="G122" s="27"/>
      <c r="H122" s="28"/>
      <c r="I122" s="28"/>
      <c r="J122" s="28"/>
      <c r="K122" s="28"/>
      <c r="L122" s="28"/>
      <c r="M122" s="28"/>
      <c r="N122" s="80"/>
      <c r="O122" s="23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69" customForma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0"/>
      <c r="O123" s="23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s="69" customFormat="1">
      <c r="A124" s="28"/>
      <c r="B124" s="28"/>
      <c r="C124" s="28"/>
      <c r="D124" s="28"/>
      <c r="E124" s="28"/>
      <c r="F124" s="28"/>
      <c r="G124" s="28"/>
      <c r="N124" s="80"/>
      <c r="O124" s="70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s="69" customFormat="1">
      <c r="N125" s="80"/>
      <c r="O125" s="70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>
      <c r="A126" s="69"/>
      <c r="B126" s="69"/>
      <c r="C126" s="69"/>
      <c r="D126" s="69"/>
      <c r="E126" s="69"/>
      <c r="F126" s="69"/>
      <c r="G126" s="69"/>
    </row>
  </sheetData>
  <mergeCells count="80">
    <mergeCell ref="G56:L56"/>
    <mergeCell ref="G57:L57"/>
    <mergeCell ref="G58:L58"/>
    <mergeCell ref="G51:L51"/>
    <mergeCell ref="G52:L52"/>
    <mergeCell ref="G53:L53"/>
    <mergeCell ref="H46:M46"/>
    <mergeCell ref="G47:L47"/>
    <mergeCell ref="G48:L48"/>
    <mergeCell ref="G49:L49"/>
    <mergeCell ref="G50:L50"/>
    <mergeCell ref="G41:L41"/>
    <mergeCell ref="G42:L42"/>
    <mergeCell ref="G43:L43"/>
    <mergeCell ref="G44:L44"/>
    <mergeCell ref="H45:M45"/>
    <mergeCell ref="A11:H11"/>
    <mergeCell ref="G22:L22"/>
    <mergeCell ref="G23:L23"/>
    <mergeCell ref="G24:L24"/>
    <mergeCell ref="A12:J12"/>
    <mergeCell ref="A13:G13"/>
    <mergeCell ref="H15:L15"/>
    <mergeCell ref="H16:L16"/>
    <mergeCell ref="G31:L31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33:L33"/>
    <mergeCell ref="G34:L34"/>
    <mergeCell ref="G40:L40"/>
    <mergeCell ref="G35:L35"/>
    <mergeCell ref="G36:L36"/>
    <mergeCell ref="G37:L37"/>
    <mergeCell ref="H38:J38"/>
    <mergeCell ref="G39:L39"/>
    <mergeCell ref="B113:G113"/>
    <mergeCell ref="H101:L101"/>
    <mergeCell ref="H109:M109"/>
    <mergeCell ref="H93:L93"/>
    <mergeCell ref="H111:M111"/>
    <mergeCell ref="H96:L96"/>
    <mergeCell ref="H98:L98"/>
    <mergeCell ref="H100:L100"/>
    <mergeCell ref="N15:N17"/>
    <mergeCell ref="H95:L95"/>
    <mergeCell ref="G82:L82"/>
    <mergeCell ref="G70:L70"/>
    <mergeCell ref="H73:J73"/>
    <mergeCell ref="G74:L74"/>
    <mergeCell ref="H69:M69"/>
    <mergeCell ref="G64:L64"/>
    <mergeCell ref="H87:J87"/>
    <mergeCell ref="H88:J88"/>
    <mergeCell ref="H71:J71"/>
    <mergeCell ref="H54:J54"/>
    <mergeCell ref="H55:J55"/>
    <mergeCell ref="H72:J72"/>
    <mergeCell ref="H91:J91"/>
    <mergeCell ref="G32:L32"/>
    <mergeCell ref="H86:J86"/>
    <mergeCell ref="G83:L83"/>
    <mergeCell ref="G84:L84"/>
    <mergeCell ref="H63:J63"/>
    <mergeCell ref="H61:J61"/>
    <mergeCell ref="H62:J62"/>
    <mergeCell ref="G75:L75"/>
    <mergeCell ref="G76:L76"/>
    <mergeCell ref="H85:J85"/>
    <mergeCell ref="H79:M79"/>
    <mergeCell ref="H65:J65"/>
    <mergeCell ref="H66:J6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2016-07-05T14:00:18Z</dcterms:modified>
</cp:coreProperties>
</file>