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 tabRatio="596" activeTab="2"/>
  </bookViews>
  <sheets>
    <sheet name="Grafico" sheetId="8" r:id="rId1"/>
    <sheet name="Resumen " sheetId="6" r:id="rId2"/>
    <sheet name="Ejecucion" sheetId="7" r:id="rId3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S132" i="7"/>
  <c r="T132" s="1"/>
  <c r="S131"/>
  <c r="S130"/>
  <c r="N90"/>
  <c r="N91"/>
  <c r="N50"/>
  <c r="N97"/>
  <c r="T131" l="1"/>
  <c r="N77"/>
  <c r="N100"/>
  <c r="N87"/>
  <c r="N84"/>
  <c r="N75"/>
  <c r="N72"/>
  <c r="N60"/>
  <c r="N56"/>
  <c r="N45"/>
  <c r="O13"/>
  <c r="N111" l="1"/>
  <c r="N110" s="1"/>
  <c r="N108"/>
  <c r="N107" s="1"/>
  <c r="N69"/>
  <c r="N76"/>
  <c r="N53"/>
  <c r="N25"/>
  <c r="N46"/>
  <c r="N78"/>
  <c r="N88"/>
  <c r="N99"/>
  <c r="N106" l="1"/>
  <c r="O113" s="1"/>
  <c r="N101"/>
  <c r="N66" l="1"/>
  <c r="N94"/>
  <c r="N93" s="1"/>
  <c r="N64"/>
  <c r="N62"/>
  <c r="N48"/>
  <c r="N44"/>
  <c r="N42"/>
  <c r="N40"/>
  <c r="N39" l="1"/>
  <c r="N61"/>
  <c r="N74"/>
  <c r="N73" s="1"/>
  <c r="N57" l="1"/>
  <c r="N71"/>
  <c r="N68" s="1"/>
  <c r="N55" l="1"/>
  <c r="N59"/>
  <c r="N38" l="1"/>
  <c r="N52"/>
  <c r="N86"/>
  <c r="N85" s="1"/>
  <c r="G20" i="6" l="1"/>
  <c r="G19"/>
  <c r="N103" i="7" l="1"/>
  <c r="N96" s="1"/>
  <c r="N21"/>
  <c r="N23"/>
  <c r="N20" l="1"/>
  <c r="N28" l="1"/>
  <c r="N27" s="1"/>
  <c r="S127" l="1"/>
  <c r="N83" l="1"/>
  <c r="N82" s="1"/>
  <c r="N31"/>
  <c r="N33"/>
  <c r="N35"/>
  <c r="O105" l="1"/>
  <c r="N81"/>
  <c r="N30"/>
  <c r="N19" s="1"/>
  <c r="O80"/>
  <c r="O37" l="1"/>
  <c r="O116" s="1"/>
  <c r="O117" s="1"/>
  <c r="S129"/>
  <c r="G21" i="6"/>
  <c r="S128" i="7" l="1"/>
  <c r="S133" s="1"/>
  <c r="G24" i="6" l="1"/>
  <c r="G25" s="1"/>
  <c r="T128" i="7" l="1"/>
  <c r="T130"/>
  <c r="T129"/>
  <c r="O118"/>
  <c r="O121" s="1"/>
  <c r="S134"/>
</calcChain>
</file>

<file path=xl/sharedStrings.xml><?xml version="1.0" encoding="utf-8"?>
<sst xmlns="http://schemas.openxmlformats.org/spreadsheetml/2006/main" count="225" uniqueCount="191">
  <si>
    <t>Oficina Presidencial de Tecnologia de la Informacion y Comunicacion (OPTIC)</t>
  </si>
  <si>
    <t>Ejecucion de Presupuestaria</t>
  </si>
  <si>
    <t>Valores expresados en RD$</t>
  </si>
  <si>
    <t>DISPONIBLE PARA EL PERIODO</t>
  </si>
  <si>
    <t xml:space="preserve"> </t>
  </si>
  <si>
    <t>SERVICIOS PERSONALES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</si>
  <si>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</si>
  <si>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</si>
  <si>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</si>
  <si>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</si>
  <si>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</si>
  <si>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</si>
  <si>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</si>
  <si>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</si>
  <si>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2.1.1.2.01</t>
  </si>
  <si>
    <t>Sueldos al personal contratado y/o igualado</t>
  </si>
  <si>
    <t>2.1.5</t>
  </si>
  <si>
    <t>CONTRIBUCIONES A LA SEGURIDAD SOCIAL Y RIESGO LABORAL</t>
  </si>
  <si>
    <t>2.1.5.1</t>
  </si>
  <si>
    <t xml:space="preserve">Contribuciones al seguro de salud 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</si>
  <si>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</si>
  <si>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</si>
  <si>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</si>
  <si>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</si>
  <si>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</si>
  <si>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</si>
  <si>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</si>
  <si>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SERVICIOS NO PERSONALES</t>
  </si>
  <si>
    <t>2.2.1</t>
  </si>
  <si>
    <t>SERVICIOS BASICOS</t>
  </si>
  <si>
    <t>2.2.4</t>
  </si>
  <si>
    <t>2.2.4.1</t>
  </si>
  <si>
    <t>Pasajes</t>
  </si>
  <si>
    <t>2.2.8</t>
  </si>
  <si>
    <t>OTROS SERVICIOS NO PERSONALES</t>
  </si>
  <si>
    <t>MATERIALES Y SUMINISTROS</t>
  </si>
  <si>
    <t>2.3.1</t>
  </si>
  <si>
    <t>Alimentos y bebidas agroforestales</t>
  </si>
  <si>
    <t>2.3.1.1</t>
  </si>
  <si>
    <t>Alimentos y bebidas para personas</t>
  </si>
  <si>
    <t>2.3.1.1.01</t>
  </si>
  <si>
    <t>2.3.3</t>
  </si>
  <si>
    <t>PRODUCTOS DE PAPEL, CARTON E IMPRESOS</t>
  </si>
  <si>
    <t>2.3.9</t>
  </si>
  <si>
    <t>PRODUCTOS Y UTILES VARIOS</t>
  </si>
  <si>
    <t>2.3.9.9</t>
  </si>
  <si>
    <t>Productos y utiles Varios Nip</t>
  </si>
  <si>
    <t>2.3.9.9.01</t>
  </si>
  <si>
    <t>Cuenta</t>
  </si>
  <si>
    <t>Tipo</t>
  </si>
  <si>
    <t>Objeto</t>
  </si>
  <si>
    <t>Subcuenta</t>
  </si>
  <si>
    <t>Auxiliar</t>
  </si>
  <si>
    <t>DESEMBOLSOS EFECTUADOS</t>
  </si>
  <si>
    <t>DESCRIPCION DE CUENTAS</t>
  </si>
  <si>
    <t>Total de gastos del mes</t>
  </si>
  <si>
    <t>Total de desembolsos</t>
  </si>
  <si>
    <t>BALANCE DISPONIBLE AL CORTE</t>
  </si>
  <si>
    <t>DEPARTAMENTO ADMINISTRATIVO FINANCIERO</t>
  </si>
  <si>
    <t>Oficina Presidencial de Tecnologías de la Información y Comunicación (OPTIC)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</si>
  <si>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</si>
  <si>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</si>
  <si>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</si>
  <si>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</si>
  <si>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</si>
  <si>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</si>
  <si>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</si>
  <si>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</si>
  <si>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</si>
  <si>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2.2.3</t>
  </si>
  <si>
    <t>Viaticos dentro del pais</t>
  </si>
  <si>
    <t>2.2.3.1</t>
  </si>
  <si>
    <t>OTROS INGRESOS</t>
  </si>
  <si>
    <t>Viacticos</t>
  </si>
  <si>
    <t>Transporte y Almacenaje</t>
  </si>
  <si>
    <t>2.1.2</t>
  </si>
  <si>
    <t>SOBRESUELDOS</t>
  </si>
  <si>
    <t>Compensación</t>
  </si>
  <si>
    <t>2.1.2.2</t>
  </si>
  <si>
    <t>2.1.2.2.01</t>
  </si>
  <si>
    <t>DISTRIBUCIÓN PORCENTUAL</t>
  </si>
  <si>
    <t>EJECUCIÓN PRESUPUESTARIA</t>
  </si>
  <si>
    <t>Servicios Personales</t>
  </si>
  <si>
    <t>Servicios No Personales</t>
  </si>
  <si>
    <t>Materiales y Suministros</t>
  </si>
  <si>
    <t>Subtotal General Desembolsos</t>
  </si>
  <si>
    <t>Total de Desembolsos</t>
  </si>
  <si>
    <t>BALANCE DISPONIBLE</t>
  </si>
  <si>
    <t>2.2.2</t>
  </si>
  <si>
    <t>PUBLICIDAD IMPRESIÓN Y ENCUADERNACION</t>
  </si>
  <si>
    <t>2.2.2.2</t>
  </si>
  <si>
    <t>Impresión y encuadernación</t>
  </si>
  <si>
    <t>2.2.2.2.01</t>
  </si>
  <si>
    <t>2.3.3.2</t>
  </si>
  <si>
    <t>Productos de papel y cartón</t>
  </si>
  <si>
    <t>2.3.3.2.01</t>
  </si>
  <si>
    <t>2.2.7</t>
  </si>
  <si>
    <t>SERVICIOS DE CONSERVACION REPARACIONES MENORES E INSTALACIONES TEMPORALES</t>
  </si>
  <si>
    <t>2.2.7.2</t>
  </si>
  <si>
    <t>Reparaciones de maquinarias y equipos</t>
  </si>
  <si>
    <t>Mantenimento y reparación de equipos de oficina y muebles</t>
  </si>
  <si>
    <t>2.2.7.2.01</t>
  </si>
  <si>
    <t>2.2.8.2</t>
  </si>
  <si>
    <t>Comision y Gastos Bancarios</t>
  </si>
  <si>
    <t>2.2.8.2.01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</si>
  <si>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</si>
  <si>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</si>
  <si>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</si>
  <si>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</si>
  <si>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</si>
  <si>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</si>
  <si>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</si>
  <si>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</si>
  <si>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</si>
  <si>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</si>
  <si>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</si>
  <si>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</si>
  <si>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</si>
  <si>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</si>
  <si>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</si>
  <si>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Energìa elèctrica</t>
  </si>
  <si>
    <t>2.2.5</t>
  </si>
  <si>
    <t>ALQUILERES Y RENTAS</t>
  </si>
  <si>
    <t>2.2.5.1</t>
  </si>
  <si>
    <t>Alquilleres y rentas de edificios y locales</t>
  </si>
  <si>
    <t>2.2.5.1.01</t>
  </si>
  <si>
    <t>2.2.5.3</t>
  </si>
  <si>
    <t>Alquileres de maquinarias y equipos</t>
  </si>
  <si>
    <t>2.2.5.3.01</t>
  </si>
  <si>
    <t>2.2.8.7</t>
  </si>
  <si>
    <t>Servicios Técnicos y Profesionales</t>
  </si>
  <si>
    <t>COMBUSTIBLES, LUBRICANTES, PRODUCTOS QUÍMICOS Y CONEXOS</t>
  </si>
  <si>
    <t>2.3.7</t>
  </si>
  <si>
    <t>2.3.7.1</t>
  </si>
  <si>
    <t>2.3.7.1.01</t>
  </si>
  <si>
    <t>Combustibles y lubricantes</t>
  </si>
  <si>
    <t>2.2.5.4</t>
  </si>
  <si>
    <t>2.2.5.4.01</t>
  </si>
  <si>
    <t>Alquileres de equipos de transporte, tracción y elevación</t>
  </si>
  <si>
    <t>2.3.9.6</t>
  </si>
  <si>
    <t>Proctudos electricos y afines</t>
  </si>
  <si>
    <t>2.3.9.6.01</t>
  </si>
  <si>
    <t>2.3.9.2</t>
  </si>
  <si>
    <t>Utiles de escritorio, oficina informática y de enseñanza</t>
  </si>
  <si>
    <t>2.3.9.2.01</t>
  </si>
  <si>
    <t>2.3.3.3</t>
  </si>
  <si>
    <t>Productos de artes graficas</t>
  </si>
  <si>
    <t>2.3.3.3.01</t>
  </si>
  <si>
    <t>Periodo del 01 Al 31 de Marzo 2016</t>
  </si>
  <si>
    <t>BALANCE DISPONIBLE PARA COMPROMISOS PENDIENTES AL 29 DE FEBRERO 2016</t>
  </si>
  <si>
    <t>TOTAL INCRESOS POR PRESUPUESTO DEL MES DE MARZO 2016</t>
  </si>
  <si>
    <t>2.1.1.5</t>
  </si>
  <si>
    <t>2.1.1.5.01</t>
  </si>
  <si>
    <t>Prestaciones economicas</t>
  </si>
  <si>
    <t>Publicidad y Propaganda</t>
  </si>
  <si>
    <t>2.2.2.1</t>
  </si>
  <si>
    <t>2.2.2.1.01</t>
  </si>
  <si>
    <t>2.2.8.5</t>
  </si>
  <si>
    <t>2.2.8.5.01</t>
  </si>
  <si>
    <t>Fumigación, lavandería, limpieza e higiene</t>
  </si>
  <si>
    <t>2.2.7.1</t>
  </si>
  <si>
    <t>2.2.7.1.01</t>
  </si>
  <si>
    <t>Contratación de obras menores</t>
  </si>
  <si>
    <t>2.6.1</t>
  </si>
  <si>
    <t>MOBILIARIO Y EQUIPO</t>
  </si>
  <si>
    <t>Equipos de cómputo</t>
  </si>
  <si>
    <t>2.6.1.3</t>
  </si>
  <si>
    <t>2.6.1.3.01</t>
  </si>
  <si>
    <t>2.6.4</t>
  </si>
  <si>
    <t>VEHÍCULOS Y EQUIPO DE TRANSPORTE, TRACCIÓN Y ELEVACIÓN</t>
  </si>
  <si>
    <t>Automóviles y camiones</t>
  </si>
  <si>
    <t>2.6.4.1</t>
  </si>
  <si>
    <t>2.6.4.1.01</t>
  </si>
  <si>
    <t>MARZO 2016</t>
  </si>
  <si>
    <t>2.3.9.1</t>
  </si>
  <si>
    <t>Material para limpieza</t>
  </si>
  <si>
    <t>2.3.9.1.01</t>
  </si>
  <si>
    <t>2.2.1.8</t>
  </si>
  <si>
    <t>Recoleccion de Residuos solidos</t>
  </si>
  <si>
    <t>2.2.1.8.01</t>
  </si>
  <si>
    <t>BCE NETO AL 31/03/2016</t>
  </si>
  <si>
    <t>2.3.4</t>
  </si>
  <si>
    <t>PRODUCTOS FARMACEUTICOS</t>
  </si>
  <si>
    <t>2.3.4.1</t>
  </si>
  <si>
    <t>Productos Medicinales</t>
  </si>
  <si>
    <t>2.3.4.1.01</t>
  </si>
  <si>
    <t>BIENES MUEBLES, INMUEBLES E INTANGIBLE</t>
  </si>
  <si>
    <t>Bienes muebles, inmuebles e intangible</t>
  </si>
  <si>
    <t>Del 1ro. al 31 de Marzo  2016</t>
  </si>
  <si>
    <t xml:space="preserve"> - Balance disponible al 29/02/2016</t>
  </si>
  <si>
    <t>BALANCE  DISPONIBLE AL 31/03/2016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</si>
</sst>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0"/>
      <color rgb="FF4D4D4D"/>
      <name val="Arial"/>
      <family val="2"/>
    </font>
    <font>
      <b/>
      <sz val="10"/>
      <name val="Arial"/>
      <family val="2"/>
    </font>
    <font>
      <b/>
      <sz val="10"/>
      <color rgb="FF4D4D4D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4D4D4D"/>
      <name val="Arial"/>
      <family val="2"/>
    </font>
    <font>
      <sz val="9"/>
      <name val="Arial"/>
      <family val="2"/>
    </font>
    <font>
      <sz val="9"/>
      <color rgb="FF4D4D4D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 applyNumberFormat="0" applyFont="0" applyFill="0" applyBorder="0" applyProtection="0">
      <alignment wrapText="1"/>
    </xf>
  </cellStyleXfs>
  <cellXfs count="198">
    <xf numFmtId="0" fontId="0" fillId="0" borderId="0" xfId="0"/>
    <xf numFmtId="43" fontId="5" fillId="0" borderId="0" xfId="1" applyFont="1" applyFill="1" applyBorder="1"/>
    <xf numFmtId="165" fontId="6" fillId="0" borderId="0" xfId="3" applyFont="1"/>
    <xf numFmtId="0" fontId="6" fillId="0" borderId="0" xfId="5" applyFont="1">
      <alignment wrapText="1"/>
    </xf>
    <xf numFmtId="0" fontId="6" fillId="0" borderId="0" xfId="4" applyBorder="1" applyAlignment="1">
      <alignment horizontal="left"/>
    </xf>
    <xf numFmtId="0" fontId="6" fillId="0" borderId="0" xfId="4" applyFont="1" applyBorder="1"/>
    <xf numFmtId="165" fontId="6" fillId="0" borderId="0" xfId="3" applyFont="1" applyBorder="1"/>
    <xf numFmtId="0" fontId="4" fillId="0" borderId="0" xfId="4" applyFont="1" applyAlignment="1">
      <alignment horizontal="center"/>
    </xf>
    <xf numFmtId="0" fontId="6" fillId="0" borderId="0" xfId="4" applyBorder="1"/>
    <xf numFmtId="0" fontId="3" fillId="0" borderId="0" xfId="4" applyFont="1" applyBorder="1" applyAlignment="1">
      <alignment horizontal="center" wrapText="1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wrapText="1"/>
    </xf>
    <xf numFmtId="0" fontId="12" fillId="0" borderId="0" xfId="4" applyFont="1" applyBorder="1"/>
    <xf numFmtId="4" fontId="14" fillId="0" borderId="0" xfId="4" applyNumberFormat="1" applyFont="1" applyBorder="1"/>
    <xf numFmtId="0" fontId="12" fillId="0" borderId="0" xfId="5" applyFont="1">
      <alignment wrapText="1"/>
    </xf>
    <xf numFmtId="0" fontId="14" fillId="0" borderId="0" xfId="4" applyFont="1" applyBorder="1"/>
    <xf numFmtId="4" fontId="12" fillId="0" borderId="0" xfId="4" applyNumberFormat="1" applyFont="1" applyBorder="1"/>
    <xf numFmtId="4" fontId="14" fillId="0" borderId="4" xfId="4" applyNumberFormat="1" applyFont="1" applyBorder="1"/>
    <xf numFmtId="0" fontId="3" fillId="0" borderId="0" xfId="4" applyFont="1" applyBorder="1"/>
    <xf numFmtId="4" fontId="3" fillId="0" borderId="0" xfId="4" applyNumberFormat="1" applyFont="1" applyBorder="1"/>
    <xf numFmtId="43" fontId="13" fillId="0" borderId="0" xfId="1" applyFont="1" applyFill="1" applyBorder="1"/>
    <xf numFmtId="43" fontId="12" fillId="0" borderId="0" xfId="1" applyFont="1" applyFill="1" applyBorder="1"/>
    <xf numFmtId="43" fontId="15" fillId="0" borderId="2" xfId="1" applyFont="1" applyBorder="1"/>
    <xf numFmtId="43" fontId="16" fillId="0" borderId="0" xfId="1" applyFont="1" applyFill="1" applyBorder="1"/>
    <xf numFmtId="43" fontId="5" fillId="0" borderId="0" xfId="1" applyFont="1" applyBorder="1"/>
    <xf numFmtId="43" fontId="16" fillId="0" borderId="0" xfId="1" applyFont="1" applyBorder="1"/>
    <xf numFmtId="0" fontId="2" fillId="0" borderId="0" xfId="0" applyFont="1"/>
    <xf numFmtId="0" fontId="5" fillId="0" borderId="0" xfId="0" applyFont="1" applyFill="1" applyBorder="1"/>
    <xf numFmtId="0" fontId="16" fillId="0" borderId="0" xfId="0" applyFont="1" applyFill="1" applyBorder="1"/>
    <xf numFmtId="43" fontId="17" fillId="0" borderId="0" xfId="1" applyFont="1" applyFill="1" applyBorder="1"/>
    <xf numFmtId="0" fontId="1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left" vertical="top" wrapText="1" readingOrder="1"/>
    </xf>
    <xf numFmtId="0" fontId="9" fillId="0" borderId="0" xfId="0" applyFont="1" applyFill="1" applyBorder="1"/>
    <xf numFmtId="0" fontId="17" fillId="0" borderId="0" xfId="1" applyNumberFormat="1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43" fontId="7" fillId="0" borderId="0" xfId="1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43" fontId="5" fillId="0" borderId="0" xfId="0" applyNumberFormat="1" applyFont="1" applyFill="1" applyBorder="1"/>
    <xf numFmtId="43" fontId="5" fillId="0" borderId="0" xfId="1" applyFont="1" applyFill="1" applyBorder="1" applyAlignment="1">
      <alignment vertical="top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>
      <alignment vertical="top" wrapText="1"/>
    </xf>
    <xf numFmtId="0" fontId="5" fillId="2" borderId="0" xfId="0" applyFont="1" applyFill="1" applyBorder="1"/>
    <xf numFmtId="0" fontId="7" fillId="0" borderId="0" xfId="0" applyNumberFormat="1" applyFont="1" applyFill="1" applyBorder="1" applyAlignment="1">
      <alignment horizontal="left" vertical="top" wrapText="1"/>
    </xf>
    <xf numFmtId="0" fontId="0" fillId="0" borderId="0" xfId="0" applyFont="1"/>
    <xf numFmtId="0" fontId="5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top" wrapText="1"/>
    </xf>
    <xf numFmtId="0" fontId="7" fillId="2" borderId="0" xfId="0" applyFont="1" applyFill="1" applyBorder="1"/>
    <xf numFmtId="43" fontId="18" fillId="0" borderId="0" xfId="1" applyFont="1" applyFill="1" applyBorder="1"/>
    <xf numFmtId="0" fontId="9" fillId="3" borderId="0" xfId="0" applyNumberFormat="1" applyFont="1" applyFill="1" applyBorder="1" applyAlignment="1">
      <alignment horizontal="left" vertical="top" wrapText="1" readingOrder="1"/>
    </xf>
    <xf numFmtId="0" fontId="17" fillId="2" borderId="0" xfId="0" applyFont="1" applyFill="1" applyBorder="1"/>
    <xf numFmtId="0" fontId="7" fillId="3" borderId="0" xfId="0" applyFont="1" applyFill="1" applyBorder="1"/>
    <xf numFmtId="43" fontId="8" fillId="3" borderId="0" xfId="1" applyFont="1" applyFill="1" applyBorder="1"/>
    <xf numFmtId="0" fontId="7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5" fillId="3" borderId="0" xfId="0" applyFont="1" applyFill="1" applyBorder="1"/>
    <xf numFmtId="43" fontId="8" fillId="0" borderId="0" xfId="1" applyFont="1" applyFill="1" applyBorder="1"/>
    <xf numFmtId="0" fontId="8" fillId="0" borderId="0" xfId="0" applyFont="1" applyFill="1" applyBorder="1"/>
    <xf numFmtId="43" fontId="7" fillId="0" borderId="0" xfId="0" applyNumberFormat="1" applyFont="1" applyFill="1" applyBorder="1"/>
    <xf numFmtId="9" fontId="5" fillId="0" borderId="0" xfId="2" applyFont="1" applyFill="1" applyBorder="1"/>
    <xf numFmtId="0" fontId="16" fillId="2" borderId="0" xfId="0" applyFont="1" applyFill="1" applyBorder="1"/>
    <xf numFmtId="43" fontId="16" fillId="2" borderId="0" xfId="1" applyFont="1" applyFill="1" applyBorder="1"/>
    <xf numFmtId="0" fontId="6" fillId="0" borderId="0" xfId="0" applyFont="1" applyFill="1" applyBorder="1"/>
    <xf numFmtId="43" fontId="6" fillId="0" borderId="0" xfId="0" applyNumberFormat="1" applyFont="1" applyFill="1" applyBorder="1"/>
    <xf numFmtId="43" fontId="6" fillId="0" borderId="0" xfId="1" applyFont="1" applyFill="1" applyBorder="1"/>
    <xf numFmtId="0" fontId="6" fillId="2" borderId="0" xfId="0" applyFont="1" applyFill="1" applyBorder="1"/>
    <xf numFmtId="43" fontId="6" fillId="0" borderId="0" xfId="1" applyFont="1" applyFill="1" applyBorder="1" applyAlignment="1">
      <alignment vertical="top"/>
    </xf>
    <xf numFmtId="0" fontId="20" fillId="0" borderId="0" xfId="0" applyFont="1" applyFill="1" applyBorder="1"/>
    <xf numFmtId="0" fontId="21" fillId="0" borderId="0" xfId="0" applyNumberFormat="1" applyFont="1" applyFill="1" applyBorder="1" applyAlignment="1">
      <alignment vertical="top" wrapText="1" readingOrder="1"/>
    </xf>
    <xf numFmtId="43" fontId="9" fillId="0" borderId="0" xfId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43" fontId="16" fillId="0" borderId="0" xfId="1" applyFont="1" applyFill="1" applyBorder="1" applyAlignment="1">
      <alignment horizontal="right"/>
    </xf>
    <xf numFmtId="43" fontId="17" fillId="0" borderId="0" xfId="1" applyFont="1" applyFill="1" applyBorder="1" applyAlignment="1">
      <alignment horizontal="right"/>
    </xf>
    <xf numFmtId="43" fontId="7" fillId="0" borderId="0" xfId="1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43" fontId="1" fillId="0" borderId="0" xfId="1" applyFont="1" applyFill="1" applyAlignment="1">
      <alignment horizontal="right"/>
    </xf>
    <xf numFmtId="43" fontId="2" fillId="0" borderId="0" xfId="1" applyFont="1" applyFill="1" applyAlignment="1">
      <alignment horizontal="right"/>
    </xf>
    <xf numFmtId="43" fontId="7" fillId="0" borderId="0" xfId="0" applyNumberFormat="1" applyFont="1" applyFill="1" applyBorder="1" applyAlignment="1">
      <alignment horizontal="right"/>
    </xf>
    <xf numFmtId="43" fontId="0" fillId="0" borderId="0" xfId="1" applyFont="1" applyBorder="1"/>
    <xf numFmtId="43" fontId="0" fillId="0" borderId="0" xfId="1" applyFont="1" applyFill="1" applyBorder="1"/>
    <xf numFmtId="43" fontId="2" fillId="0" borderId="0" xfId="1" applyFont="1" applyFill="1" applyBorder="1"/>
    <xf numFmtId="165" fontId="7" fillId="0" borderId="0" xfId="3" applyFont="1" applyBorder="1" applyAlignment="1">
      <alignment horizontal="center"/>
    </xf>
    <xf numFmtId="165" fontId="5" fillId="0" borderId="0" xfId="3" applyFont="1" applyBorder="1"/>
    <xf numFmtId="165" fontId="7" fillId="0" borderId="0" xfId="3" applyFont="1" applyBorder="1"/>
    <xf numFmtId="43" fontId="1" fillId="0" borderId="0" xfId="1" applyFont="1" applyFill="1"/>
    <xf numFmtId="43" fontId="0" fillId="0" borderId="0" xfId="1" applyFont="1"/>
    <xf numFmtId="0" fontId="19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10" fontId="5" fillId="0" borderId="0" xfId="1" applyNumberFormat="1" applyFont="1" applyFill="1" applyBorder="1"/>
    <xf numFmtId="4" fontId="0" fillId="0" borderId="0" xfId="0" applyNumberFormat="1"/>
    <xf numFmtId="43" fontId="9" fillId="3" borderId="0" xfId="1" applyFont="1" applyFill="1" applyBorder="1" applyAlignment="1">
      <alignment horizontal="right"/>
    </xf>
    <xf numFmtId="43" fontId="8" fillId="3" borderId="0" xfId="1" applyFont="1" applyFill="1" applyBorder="1" applyAlignment="1">
      <alignment horizontal="right"/>
    </xf>
    <xf numFmtId="43" fontId="0" fillId="0" borderId="0" xfId="1" applyFont="1" applyFill="1"/>
    <xf numFmtId="43" fontId="22" fillId="0" borderId="0" xfId="1" applyFont="1" applyFill="1"/>
    <xf numFmtId="8" fontId="5" fillId="0" borderId="0" xfId="0" applyNumberFormat="1" applyFont="1" applyFill="1" applyBorder="1"/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/>
    </xf>
    <xf numFmtId="43" fontId="20" fillId="0" borderId="0" xfId="1" applyFont="1" applyFill="1" applyBorder="1"/>
    <xf numFmtId="0" fontId="20" fillId="2" borderId="0" xfId="0" applyFont="1" applyFill="1" applyBorder="1"/>
    <xf numFmtId="4" fontId="1" fillId="0" borderId="0" xfId="0" applyNumberFormat="1" applyFont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4" fontId="1" fillId="0" borderId="0" xfId="0" applyNumberFormat="1" applyFont="1" applyFill="1" applyAlignment="1">
      <alignment horizontal="right"/>
    </xf>
    <xf numFmtId="0" fontId="7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20" fillId="0" borderId="0" xfId="0" applyNumberFormat="1" applyFont="1" applyFill="1" applyBorder="1" applyAlignment="1">
      <alignment horizontal="left" vertical="top"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/>
    </xf>
    <xf numFmtId="43" fontId="2" fillId="0" borderId="0" xfId="1" applyFont="1" applyFill="1"/>
    <xf numFmtId="43" fontId="23" fillId="0" borderId="0" xfId="1" applyFont="1" applyFill="1" applyBorder="1"/>
    <xf numFmtId="0" fontId="23" fillId="0" borderId="0" xfId="0" applyFont="1" applyFill="1" applyBorder="1"/>
    <xf numFmtId="8" fontId="0" fillId="0" borderId="2" xfId="0" applyNumberFormat="1" applyFont="1" applyFill="1" applyBorder="1"/>
    <xf numFmtId="0" fontId="6" fillId="0" borderId="0" xfId="0" applyFont="1" applyFill="1" applyBorder="1" applyAlignment="1"/>
    <xf numFmtId="0" fontId="1" fillId="0" borderId="0" xfId="0" applyFont="1"/>
    <xf numFmtId="0" fontId="24" fillId="0" borderId="0" xfId="0" applyFont="1" applyFill="1" applyBorder="1"/>
    <xf numFmtId="0" fontId="25" fillId="0" borderId="0" xfId="0" applyNumberFormat="1" applyFont="1" applyFill="1" applyBorder="1" applyAlignment="1">
      <alignment horizontal="left" vertical="top" wrapText="1" readingOrder="1"/>
    </xf>
    <xf numFmtId="0" fontId="25" fillId="0" borderId="0" xfId="0" applyNumberFormat="1" applyFont="1" applyFill="1" applyBorder="1" applyAlignment="1">
      <alignment vertical="top" wrapText="1" readingOrder="1"/>
    </xf>
    <xf numFmtId="0" fontId="24" fillId="0" borderId="0" xfId="0" applyNumberFormat="1" applyFont="1" applyFill="1" applyBorder="1" applyAlignment="1">
      <alignment vertical="top" wrapText="1"/>
    </xf>
    <xf numFmtId="43" fontId="24" fillId="0" borderId="0" xfId="1" applyFont="1" applyFill="1" applyBorder="1"/>
    <xf numFmtId="43" fontId="20" fillId="0" borderId="0" xfId="0" applyNumberFormat="1" applyFont="1" applyFill="1" applyBorder="1"/>
    <xf numFmtId="0" fontId="26" fillId="0" borderId="0" xfId="0" applyFont="1" applyFill="1" applyBorder="1"/>
    <xf numFmtId="0" fontId="27" fillId="0" borderId="0" xfId="0" applyNumberFormat="1" applyFont="1" applyFill="1" applyBorder="1" applyAlignment="1">
      <alignment horizontal="left" vertical="top" wrapText="1" readingOrder="1"/>
    </xf>
    <xf numFmtId="0" fontId="27" fillId="0" borderId="0" xfId="0" applyNumberFormat="1" applyFont="1" applyFill="1" applyBorder="1" applyAlignment="1">
      <alignment vertical="top" wrapText="1" readingOrder="1"/>
    </xf>
    <xf numFmtId="0" fontId="26" fillId="0" borderId="0" xfId="0" applyNumberFormat="1" applyFont="1" applyFill="1" applyBorder="1" applyAlignment="1">
      <alignment vertical="top" wrapText="1"/>
    </xf>
    <xf numFmtId="43" fontId="26" fillId="0" borderId="0" xfId="1" applyFont="1" applyFill="1" applyBorder="1"/>
    <xf numFmtId="43" fontId="28" fillId="0" borderId="0" xfId="1" applyFont="1"/>
    <xf numFmtId="0" fontId="12" fillId="0" borderId="0" xfId="5" applyFont="1" applyAlignment="1">
      <alignment horizontal="left" wrapText="1"/>
    </xf>
    <xf numFmtId="0" fontId="3" fillId="0" borderId="0" xfId="5" applyFont="1" applyAlignment="1">
      <alignment horizontal="center" wrapText="1"/>
    </xf>
    <xf numFmtId="0" fontId="3" fillId="0" borderId="0" xfId="4" applyFont="1" applyAlignment="1">
      <alignment horizontal="center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horizontal="left" wrapText="1"/>
    </xf>
    <xf numFmtId="0" fontId="14" fillId="0" borderId="0" xfId="5" applyFont="1" applyAlignment="1">
      <alignment horizont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1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9" fillId="3" borderId="0" xfId="0" applyNumberFormat="1" applyFont="1" applyFill="1" applyBorder="1" applyAlignment="1">
      <alignment vertical="top" wrapText="1" readingOrder="1"/>
    </xf>
    <xf numFmtId="0" fontId="9" fillId="3" borderId="0" xfId="0" applyNumberFormat="1" applyFont="1" applyFill="1" applyBorder="1" applyAlignment="1">
      <alignment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0" fillId="0" borderId="0" xfId="0" applyFont="1" applyAlignment="1">
      <alignment wrapText="1"/>
    </xf>
    <xf numFmtId="0" fontId="9" fillId="0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8" fillId="0" borderId="0" xfId="0" applyFont="1" applyFill="1" applyBorder="1"/>
    <xf numFmtId="0" fontId="9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9" fillId="3" borderId="0" xfId="0" applyFont="1" applyFill="1" applyBorder="1" applyAlignment="1">
      <alignment wrapText="1"/>
    </xf>
    <xf numFmtId="0" fontId="10" fillId="3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9" fillId="3" borderId="0" xfId="1" applyNumberFormat="1" applyFont="1" applyFill="1" applyBorder="1" applyAlignment="1">
      <alignment horizontal="right" vertical="center" wrapText="1"/>
    </xf>
    <xf numFmtId="0" fontId="17" fillId="3" borderId="0" xfId="1" applyNumberFormat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20" fillId="0" borderId="0" xfId="0" applyNumberFormat="1" applyFont="1" applyFill="1" applyBorder="1" applyAlignment="1">
      <alignment horizontal="left" vertical="top" wrapText="1"/>
    </xf>
  </cellXfs>
  <cellStyles count="6">
    <cellStyle name="Comma" xfId="1" builtinId="3"/>
    <cellStyle name="Comma_D2006" xfId="3"/>
    <cellStyle name="Normal" xfId="0" builtinId="0"/>
    <cellStyle name="Normal 2" xfId="4"/>
    <cellStyle name="Normal_D2006" xfId="5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3200"/>
              <a:t>Ejecución</a:t>
            </a:r>
            <a:r>
              <a:rPr lang="en-US" sz="3200" baseline="0"/>
              <a:t> Presupuestaria Marzo 2016</a:t>
            </a:r>
            <a:endParaRPr lang="en-US" sz="3200"/>
          </a:p>
        </c:rich>
      </c:tx>
      <c:layout>
        <c:manualLayout>
          <c:xMode val="edge"/>
          <c:yMode val="edge"/>
          <c:x val="0.20815637792010763"/>
          <c:y val="2.0191472393964564E-2"/>
        </c:manualLayout>
      </c:layout>
    </c:title>
    <c:plotArea>
      <c:layout/>
      <c:pie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Ejecucion!$R$128:$R$131</c:f>
              <c:strCache>
                <c:ptCount val="4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  <c:pt idx="3">
                  <c:v>Bienes muebles, inmuebles e intangible</c:v>
                </c:pt>
              </c:strCache>
            </c:strRef>
          </c:cat>
          <c:val>
            <c:numRef>
              <c:f>Ejecucion!$T$128:$T$131</c:f>
              <c:numCache>
                <c:formatCode>0.00%</c:formatCode>
                <c:ptCount val="4"/>
                <c:pt idx="0">
                  <c:v>0.52942305714559446</c:v>
                </c:pt>
                <c:pt idx="1">
                  <c:v>0.3121856685179602</c:v>
                </c:pt>
                <c:pt idx="2">
                  <c:v>2.8409265684485926E-2</c:v>
                </c:pt>
                <c:pt idx="3">
                  <c:v>0.12998200865195952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31" r="0.7500000000000131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39688" y="1497176"/>
    <xdr:ext cx="6371897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12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114298</xdr:colOff>
      <xdr:row>0</xdr:row>
      <xdr:rowOff>85725</xdr:rowOff>
    </xdr:from>
    <xdr:to>
      <xdr:col>3</xdr:col>
      <xdr:colOff>352425</xdr:colOff>
      <xdr:row>5</xdr:row>
      <xdr:rowOff>95250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14298" y="857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1065707</xdr:colOff>
      <xdr:row>0</xdr:row>
      <xdr:rowOff>47625</xdr:rowOff>
    </xdr:from>
    <xdr:to>
      <xdr:col>7</xdr:col>
      <xdr:colOff>123826</xdr:colOff>
      <xdr:row>5</xdr:row>
      <xdr:rowOff>126326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5761532" y="47625"/>
          <a:ext cx="1029794" cy="8883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3</xdr:col>
      <xdr:colOff>666749</xdr:colOff>
      <xdr:row>0</xdr:row>
      <xdr:rowOff>127127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14</xdr:col>
      <xdr:colOff>828501</xdr:colOff>
      <xdr:row>0</xdr:row>
      <xdr:rowOff>106808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123825</xdr:rowOff>
    </xdr:from>
    <xdr:to>
      <xdr:col>3</xdr:col>
      <xdr:colOff>761999</xdr:colOff>
      <xdr:row>0</xdr:row>
      <xdr:rowOff>127127</xdr:rowOff>
    </xdr:to>
    <xdr:pic>
      <xdr:nvPicPr>
        <xdr:cNvPr id="6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13</xdr:col>
      <xdr:colOff>933276</xdr:colOff>
      <xdr:row>0</xdr:row>
      <xdr:rowOff>106808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66676</xdr:colOff>
      <xdr:row>0</xdr:row>
      <xdr:rowOff>114300</xdr:rowOff>
    </xdr:from>
    <xdr:to>
      <xdr:col>3</xdr:col>
      <xdr:colOff>542926</xdr:colOff>
      <xdr:row>4</xdr:row>
      <xdr:rowOff>95250</xdr:rowOff>
    </xdr:to>
    <xdr:pic>
      <xdr:nvPicPr>
        <xdr:cNvPr id="8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66676" y="114300"/>
          <a:ext cx="1924050" cy="704850"/>
        </a:xfrm>
        <a:prstGeom prst="rect">
          <a:avLst/>
        </a:prstGeom>
      </xdr:spPr>
    </xdr:pic>
    <xdr:clientData/>
  </xdr:twoCellAnchor>
  <xdr:twoCellAnchor editAs="oneCell">
    <xdr:from>
      <xdr:col>13</xdr:col>
      <xdr:colOff>1400175</xdr:colOff>
      <xdr:row>0</xdr:row>
      <xdr:rowOff>76200</xdr:rowOff>
    </xdr:from>
    <xdr:to>
      <xdr:col>15</xdr:col>
      <xdr:colOff>9525</xdr:colOff>
      <xdr:row>5</xdr:row>
      <xdr:rowOff>198388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9201150" y="76200"/>
          <a:ext cx="1190625" cy="102706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M27"/>
  <sheetViews>
    <sheetView workbookViewId="0">
      <selection activeCell="J27" sqref="J27"/>
    </sheetView>
  </sheetViews>
  <sheetFormatPr defaultColWidth="11.42578125" defaultRowHeight="12.75"/>
  <cols>
    <col min="1" max="1" width="7.85546875" style="3" customWidth="1"/>
    <col min="2" max="2" width="8.5703125" style="3" customWidth="1"/>
    <col min="3" max="3" width="9.85546875" style="3" customWidth="1"/>
    <col min="4" max="4" width="21.140625" style="3" customWidth="1"/>
    <col min="5" max="5" width="18.140625" style="2" customWidth="1"/>
    <col min="6" max="6" width="4.85546875" style="2" customWidth="1"/>
    <col min="7" max="7" width="29.5703125" style="2" bestFit="1" customWidth="1"/>
    <col min="8" max="8" width="14" style="2" customWidth="1"/>
    <col min="9" max="9" width="41.42578125" style="2" customWidth="1"/>
    <col min="10" max="10" width="18.140625" style="2" customWidth="1"/>
    <col min="11" max="11" width="13.85546875" style="3" bestFit="1" customWidth="1"/>
    <col min="12" max="12" width="17.85546875" style="3" bestFit="1" customWidth="1"/>
    <col min="13" max="13" width="11.42578125" style="3"/>
    <col min="14" max="14" width="11.5703125" style="3" bestFit="1" customWidth="1"/>
    <col min="15" max="20" width="11.42578125" style="3"/>
    <col min="21" max="39" width="0" style="3" hidden="1" customWidth="1"/>
    <col min="40" max="16384" width="11.42578125" style="3"/>
  </cols>
  <sheetData>
    <row r="7" spans="1:39" ht="18.75">
      <c r="A7" s="156" t="s">
        <v>59</v>
      </c>
      <c r="B7" s="156"/>
      <c r="C7" s="156"/>
      <c r="D7" s="156"/>
      <c r="E7" s="156"/>
      <c r="F7" s="156"/>
      <c r="G7" s="156"/>
      <c r="H7" s="156"/>
    </row>
    <row r="8" spans="1:39" ht="15">
      <c r="A8" s="157"/>
      <c r="B8" s="157"/>
      <c r="C8" s="157"/>
      <c r="D8" s="157"/>
      <c r="E8" s="157"/>
      <c r="F8" s="157"/>
    </row>
    <row r="9" spans="1:39" ht="15.75">
      <c r="A9" s="152" t="s">
        <v>60</v>
      </c>
      <c r="B9" s="152"/>
      <c r="C9" s="152"/>
      <c r="D9" s="152"/>
      <c r="E9" s="152"/>
      <c r="F9" s="152"/>
      <c r="G9" s="152"/>
    </row>
    <row r="10" spans="1:39" ht="15.75">
      <c r="A10" s="152" t="s">
        <v>188</v>
      </c>
      <c r="B10" s="152"/>
      <c r="C10" s="152"/>
      <c r="D10" s="152"/>
      <c r="E10" s="152"/>
      <c r="F10" s="152"/>
      <c r="G10" s="152"/>
    </row>
    <row r="11" spans="1:39" ht="15.75">
      <c r="A11" s="152" t="s">
        <v>61</v>
      </c>
      <c r="B11" s="152"/>
      <c r="C11" s="152"/>
      <c r="D11" s="152"/>
      <c r="E11" s="152"/>
      <c r="F11" s="152"/>
      <c r="G11" s="152"/>
    </row>
    <row r="12" spans="1:39">
      <c r="A12" s="4"/>
      <c r="B12" s="4"/>
      <c r="C12" s="4"/>
      <c r="D12" s="5"/>
      <c r="E12" s="6"/>
      <c r="F12" s="6"/>
      <c r="G12" s="6"/>
    </row>
    <row r="14" spans="1:39" s="2" customFormat="1" ht="15.75">
      <c r="A14" s="152" t="s">
        <v>62</v>
      </c>
      <c r="B14" s="152"/>
      <c r="C14" s="152"/>
      <c r="D14" s="152"/>
      <c r="E14" s="152"/>
      <c r="F14" s="152"/>
      <c r="G14" s="15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39" s="2" customFormat="1" ht="15.75">
      <c r="A15" s="152"/>
      <c r="B15" s="152"/>
      <c r="C15" s="152"/>
      <c r="D15" s="152"/>
      <c r="E15" s="152"/>
      <c r="F15" s="152"/>
      <c r="G15" s="152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39" s="2" customFormat="1" ht="15">
      <c r="A16" s="3"/>
      <c r="B16" s="3"/>
      <c r="C16" s="3"/>
      <c r="D16" s="7"/>
      <c r="E16" s="7"/>
      <c r="F16" s="7"/>
      <c r="G16" s="7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s="2" customFormat="1">
      <c r="A17" s="3"/>
      <c r="B17" s="3"/>
      <c r="C17" s="3"/>
      <c r="D17" s="8"/>
      <c r="E17" s="8"/>
      <c r="F17" s="8"/>
      <c r="G17" s="8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s="2" customFormat="1" ht="15.75">
      <c r="A18" s="153" t="s">
        <v>63</v>
      </c>
      <c r="B18" s="153"/>
      <c r="C18" s="153"/>
      <c r="D18" s="153"/>
      <c r="E18" s="9"/>
      <c r="F18" s="9"/>
      <c r="G18" s="10" t="s">
        <v>64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s="2" customFormat="1" ht="18">
      <c r="A19" s="154" t="s">
        <v>189</v>
      </c>
      <c r="B19" s="154"/>
      <c r="C19" s="154"/>
      <c r="D19" s="154"/>
      <c r="E19" s="11"/>
      <c r="F19" s="11"/>
      <c r="G19" s="20">
        <f>Ejecucion!O10</f>
        <v>3524648.4599999972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s="2" customFormat="1" ht="18.75">
      <c r="A20" s="154" t="s">
        <v>65</v>
      </c>
      <c r="B20" s="154"/>
      <c r="C20" s="154"/>
      <c r="D20" s="154"/>
      <c r="E20" s="11"/>
      <c r="F20" s="12"/>
      <c r="G20" s="22">
        <f>Ejecucion!O11+Ejecucion!O12</f>
        <v>22760421.34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s="2" customFormat="1" ht="18">
      <c r="A21" s="155" t="s">
        <v>66</v>
      </c>
      <c r="B21" s="155"/>
      <c r="C21" s="155"/>
      <c r="D21" s="155"/>
      <c r="E21" s="12"/>
      <c r="F21" s="12"/>
      <c r="G21" s="13">
        <f>SUM(G19:G20)</f>
        <v>26285069.799999997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s="2" customFormat="1" ht="30" customHeight="1">
      <c r="A22" s="14"/>
      <c r="B22" s="14"/>
      <c r="C22" s="14"/>
      <c r="D22" s="15"/>
      <c r="E22" s="12"/>
      <c r="F22" s="12"/>
      <c r="G22" s="1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s="2" customFormat="1" ht="18">
      <c r="A23" s="155" t="s">
        <v>67</v>
      </c>
      <c r="B23" s="155"/>
      <c r="C23" s="14"/>
      <c r="D23" s="12"/>
      <c r="E23" s="12"/>
      <c r="F23" s="12"/>
      <c r="G23" s="1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s="2" customFormat="1" ht="18">
      <c r="A24" s="150" t="s">
        <v>68</v>
      </c>
      <c r="B24" s="150"/>
      <c r="C24" s="150"/>
      <c r="D24" s="150"/>
      <c r="E24" s="12"/>
      <c r="F24" s="16"/>
      <c r="G24" s="21">
        <f>Ejecucion!O117</f>
        <v>20118353.509999998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s="2" customFormat="1" ht="18.75" thickBot="1">
      <c r="A25" s="151" t="s">
        <v>190</v>
      </c>
      <c r="B25" s="151"/>
      <c r="C25" s="151"/>
      <c r="D25" s="151"/>
      <c r="E25" s="16"/>
      <c r="F25" s="15"/>
      <c r="G25" s="17">
        <f>G21-G24</f>
        <v>6166716.2899999991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s="2" customFormat="1" ht="30" customHeight="1" thickTop="1">
      <c r="A26" s="151"/>
      <c r="B26" s="151"/>
      <c r="C26" s="151"/>
      <c r="D26" s="18"/>
      <c r="E26" s="15"/>
      <c r="F26" s="18"/>
      <c r="G26" s="1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s="2" customFormat="1" ht="15.75">
      <c r="A27" s="3"/>
      <c r="B27" s="3"/>
      <c r="C27" s="3"/>
      <c r="D27" s="3"/>
      <c r="E27" s="18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</sheetData>
  <mergeCells count="15">
    <mergeCell ref="A14:G14"/>
    <mergeCell ref="A7:H7"/>
    <mergeCell ref="A8:F8"/>
    <mergeCell ref="A9:G9"/>
    <mergeCell ref="A10:G10"/>
    <mergeCell ref="A11:G11"/>
    <mergeCell ref="A24:D24"/>
    <mergeCell ref="A25:D25"/>
    <mergeCell ref="A26:C26"/>
    <mergeCell ref="A15:G15"/>
    <mergeCell ref="A18:D18"/>
    <mergeCell ref="A19:D19"/>
    <mergeCell ref="A20:D20"/>
    <mergeCell ref="A21:D21"/>
    <mergeCell ref="A23:B23"/>
  </mergeCells>
  <pageMargins left="0.7" right="0.7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Z148"/>
  <sheetViews>
    <sheetView tabSelected="1" workbookViewId="0">
      <selection activeCell="W123" sqref="W123"/>
    </sheetView>
  </sheetViews>
  <sheetFormatPr defaultRowHeight="14.25"/>
  <cols>
    <col min="1" max="1" width="5.5703125" style="28" bestFit="1" customWidth="1"/>
    <col min="2" max="2" width="7.85546875" style="28" bestFit="1" customWidth="1"/>
    <col min="3" max="3" width="8.28515625" style="28" bestFit="1" customWidth="1"/>
    <col min="4" max="4" width="11.85546875" style="28" bestFit="1" customWidth="1"/>
    <col min="5" max="5" width="9.28515625" style="28" bestFit="1" customWidth="1"/>
    <col min="6" max="7" width="0.140625" style="28" customWidth="1"/>
    <col min="8" max="8" width="46.42578125" style="28" customWidth="1"/>
    <col min="9" max="9" width="0" style="28" hidden="1" customWidth="1"/>
    <col min="10" max="10" width="27.42578125" style="28" customWidth="1"/>
    <col min="11" max="11" width="0" style="28" hidden="1" customWidth="1"/>
    <col min="12" max="12" width="17.28515625" style="28" hidden="1" customWidth="1"/>
    <col min="13" max="13" width="0" style="28" hidden="1" customWidth="1"/>
    <col min="14" max="14" width="21.140625" style="80" bestFit="1" customWidth="1"/>
    <col min="15" max="15" width="17.5703125" style="23" bestFit="1" customWidth="1"/>
    <col min="16" max="16" width="14.5703125" style="28" bestFit="1" customWidth="1"/>
    <col min="17" max="17" width="15" style="28" bestFit="1" customWidth="1"/>
    <col min="18" max="18" width="35.85546875" style="28" bestFit="1" customWidth="1"/>
    <col min="19" max="22" width="14" style="28" bestFit="1" customWidth="1"/>
    <col min="23" max="23" width="15" style="28" bestFit="1" customWidth="1"/>
    <col min="24" max="16384" width="9.140625" style="28"/>
  </cols>
  <sheetData>
    <row r="6" spans="1:15" ht="15.75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78"/>
    </row>
    <row r="7" spans="1:15" s="30" customFormat="1" ht="15.75">
      <c r="A7" s="180" t="s">
        <v>1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78"/>
      <c r="O7" s="29"/>
    </row>
    <row r="8" spans="1:15" s="30" customFormat="1" ht="15.75">
      <c r="A8" s="180" t="s">
        <v>148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78"/>
      <c r="O8" s="29"/>
    </row>
    <row r="9" spans="1:15" s="30" customFormat="1" ht="16.5" thickBot="1">
      <c r="A9" s="181" t="s">
        <v>2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78"/>
      <c r="O9" s="29"/>
    </row>
    <row r="10" spans="1:15" s="27" customFormat="1" ht="15.75" thickTop="1">
      <c r="A10" s="182" t="s">
        <v>149</v>
      </c>
      <c r="B10" s="182"/>
      <c r="C10" s="182"/>
      <c r="D10" s="182"/>
      <c r="E10" s="182"/>
      <c r="F10" s="182"/>
      <c r="G10" s="182"/>
      <c r="H10" s="182"/>
      <c r="I10" s="182"/>
      <c r="J10" s="182"/>
      <c r="K10" s="31"/>
      <c r="L10" s="31"/>
      <c r="M10" s="32"/>
      <c r="N10" s="79"/>
      <c r="O10" s="94">
        <v>3524648.4599999972</v>
      </c>
    </row>
    <row r="11" spans="1:15" s="27" customFormat="1" ht="15">
      <c r="A11" s="168" t="s">
        <v>150</v>
      </c>
      <c r="B11" s="168"/>
      <c r="C11" s="168"/>
      <c r="D11" s="168"/>
      <c r="E11" s="168"/>
      <c r="F11" s="168"/>
      <c r="G11" s="168"/>
      <c r="H11" s="168"/>
      <c r="I11" s="31"/>
      <c r="J11" s="31"/>
      <c r="K11" s="31"/>
      <c r="L11" s="31"/>
      <c r="M11" s="31"/>
      <c r="N11" s="79"/>
      <c r="O11" s="100">
        <v>22733550.34</v>
      </c>
    </row>
    <row r="12" spans="1:15" s="27" customFormat="1" ht="15.75" customHeight="1">
      <c r="A12" s="169" t="s">
        <v>72</v>
      </c>
      <c r="B12" s="170"/>
      <c r="C12" s="170"/>
      <c r="D12" s="170"/>
      <c r="E12" s="170"/>
      <c r="F12" s="170"/>
      <c r="G12" s="170"/>
      <c r="H12" s="170"/>
      <c r="I12" s="170"/>
      <c r="J12" s="170"/>
      <c r="K12" s="31"/>
      <c r="L12" s="31"/>
      <c r="M12" s="31"/>
      <c r="N12" s="79"/>
      <c r="O12" s="135">
        <v>26871</v>
      </c>
    </row>
    <row r="13" spans="1:15" ht="15.75">
      <c r="A13" s="171" t="s">
        <v>3</v>
      </c>
      <c r="B13" s="171"/>
      <c r="C13" s="171"/>
      <c r="D13" s="171"/>
      <c r="E13" s="171"/>
      <c r="F13" s="171"/>
      <c r="G13" s="171"/>
      <c r="H13" s="33"/>
      <c r="I13" s="33"/>
      <c r="J13" s="33"/>
      <c r="K13" s="33"/>
      <c r="L13" s="33"/>
      <c r="M13" s="33"/>
      <c r="O13" s="34">
        <f>SUM(O10:O12)</f>
        <v>26285069.799999997</v>
      </c>
    </row>
    <row r="14" spans="1:15" ht="15.75">
      <c r="A14" s="35"/>
      <c r="B14" s="35"/>
      <c r="C14" s="35"/>
      <c r="D14" s="35"/>
      <c r="E14" s="35"/>
      <c r="F14" s="35"/>
      <c r="G14" s="35"/>
      <c r="H14" s="33"/>
      <c r="I14" s="33"/>
      <c r="J14" s="33"/>
      <c r="K14" s="33"/>
      <c r="L14" s="33"/>
      <c r="M14" s="33"/>
      <c r="N14" s="78"/>
    </row>
    <row r="15" spans="1:15" ht="15.75" customHeight="1">
      <c r="A15" s="36"/>
      <c r="B15" s="36"/>
      <c r="C15" s="36"/>
      <c r="D15" s="36"/>
      <c r="E15" s="36"/>
      <c r="F15" s="35"/>
      <c r="G15" s="35"/>
      <c r="H15" s="172"/>
      <c r="I15" s="173"/>
      <c r="J15" s="173"/>
      <c r="K15" s="174"/>
      <c r="L15" s="174"/>
      <c r="M15" s="33"/>
      <c r="N15" s="192">
        <v>2016</v>
      </c>
      <c r="O15" s="34"/>
    </row>
    <row r="16" spans="1:15" ht="15.75">
      <c r="A16" s="36"/>
      <c r="B16" s="36"/>
      <c r="C16" s="36"/>
      <c r="D16" s="36"/>
      <c r="E16" s="36"/>
      <c r="F16" s="35"/>
      <c r="G16" s="35"/>
      <c r="H16" s="172" t="s">
        <v>53</v>
      </c>
      <c r="I16" s="173"/>
      <c r="J16" s="173"/>
      <c r="K16" s="175"/>
      <c r="L16" s="175"/>
      <c r="M16" s="33"/>
      <c r="N16" s="193"/>
      <c r="O16" s="34"/>
    </row>
    <row r="17" spans="1:22" ht="15.75">
      <c r="A17" s="37" t="s">
        <v>49</v>
      </c>
      <c r="B17" s="37" t="s">
        <v>50</v>
      </c>
      <c r="C17" s="37" t="s">
        <v>48</v>
      </c>
      <c r="D17" s="37" t="s">
        <v>51</v>
      </c>
      <c r="E17" s="37" t="s">
        <v>52</v>
      </c>
      <c r="F17" s="35"/>
      <c r="G17" s="35"/>
      <c r="H17" s="172" t="s">
        <v>54</v>
      </c>
      <c r="I17" s="173"/>
      <c r="J17" s="173"/>
      <c r="K17" s="176"/>
      <c r="L17" s="176"/>
      <c r="M17" s="33"/>
      <c r="N17" s="192"/>
      <c r="O17" s="34"/>
    </row>
    <row r="18" spans="1:22" s="30" customFormat="1" ht="15.75">
      <c r="A18" s="38">
        <v>2</v>
      </c>
      <c r="B18" s="39"/>
      <c r="C18" s="39"/>
      <c r="D18" s="39"/>
      <c r="E18" s="39" t="s">
        <v>4</v>
      </c>
      <c r="F18" s="177"/>
      <c r="G18" s="178"/>
      <c r="H18" s="179"/>
      <c r="I18" s="179"/>
      <c r="J18" s="179"/>
      <c r="K18" s="179"/>
      <c r="L18" s="179"/>
      <c r="M18" s="39"/>
      <c r="N18" s="81"/>
      <c r="O18" s="29"/>
      <c r="Q18" s="40"/>
      <c r="S18" s="40"/>
      <c r="U18" s="40"/>
    </row>
    <row r="19" spans="1:22" s="27" customFormat="1" ht="15.75" customHeight="1">
      <c r="A19" s="41"/>
      <c r="B19" s="42">
        <v>2.1</v>
      </c>
      <c r="C19" s="41"/>
      <c r="D19" s="41"/>
      <c r="E19" s="41"/>
      <c r="F19" s="177"/>
      <c r="G19" s="162" t="s">
        <v>5</v>
      </c>
      <c r="H19" s="163"/>
      <c r="I19" s="163"/>
      <c r="J19" s="163"/>
      <c r="K19" s="163"/>
      <c r="L19" s="163"/>
      <c r="M19" s="41"/>
      <c r="N19" s="101">
        <f>N20+N30+N27</f>
        <v>10651120.219999999</v>
      </c>
      <c r="O19" s="1"/>
    </row>
    <row r="20" spans="1:22" s="27" customFormat="1" ht="12.75" customHeight="1">
      <c r="A20" s="43"/>
      <c r="B20" s="43"/>
      <c r="C20" s="44" t="s">
        <v>6</v>
      </c>
      <c r="D20" s="43"/>
      <c r="E20" s="43"/>
      <c r="F20" s="177"/>
      <c r="G20" s="160" t="s">
        <v>7</v>
      </c>
      <c r="H20" s="161"/>
      <c r="I20" s="161"/>
      <c r="J20" s="161"/>
      <c r="K20" s="161"/>
      <c r="L20" s="161"/>
      <c r="M20" s="43"/>
      <c r="N20" s="82">
        <f>N21+N23+N25</f>
        <v>9157179.9499999993</v>
      </c>
      <c r="O20" s="1"/>
    </row>
    <row r="21" spans="1:22" s="27" customFormat="1" ht="12.75" customHeight="1">
      <c r="D21" s="46" t="s">
        <v>8</v>
      </c>
      <c r="F21" s="177"/>
      <c r="G21" s="166" t="s">
        <v>9</v>
      </c>
      <c r="H21" s="167"/>
      <c r="I21" s="167"/>
      <c r="J21" s="167"/>
      <c r="K21" s="167"/>
      <c r="L21" s="167"/>
      <c r="N21" s="79">
        <f>N22</f>
        <v>7197544.5</v>
      </c>
      <c r="O21" s="1"/>
    </row>
    <row r="22" spans="1:22" s="27" customFormat="1" ht="12.75" customHeight="1">
      <c r="E22" s="46" t="s">
        <v>10</v>
      </c>
      <c r="F22" s="177"/>
      <c r="G22" s="166" t="s">
        <v>11</v>
      </c>
      <c r="H22" s="167"/>
      <c r="I22" s="167"/>
      <c r="J22" s="167"/>
      <c r="K22" s="167"/>
      <c r="L22" s="167"/>
      <c r="N22" s="112">
        <v>7197544.5</v>
      </c>
      <c r="O22" s="1"/>
      <c r="P22" s="1"/>
      <c r="Q22" s="47"/>
      <c r="R22" s="48"/>
      <c r="S22" s="1"/>
      <c r="T22" s="1"/>
      <c r="U22" s="1"/>
      <c r="V22" s="1"/>
    </row>
    <row r="23" spans="1:22" s="27" customFormat="1" ht="12.75" customHeight="1">
      <c r="D23" s="27" t="s">
        <v>12</v>
      </c>
      <c r="E23" s="49"/>
      <c r="G23" s="166" t="s">
        <v>13</v>
      </c>
      <c r="H23" s="167"/>
      <c r="I23" s="167"/>
      <c r="J23" s="167"/>
      <c r="K23" s="167"/>
      <c r="L23" s="167"/>
      <c r="N23" s="79">
        <f>N24</f>
        <v>900000</v>
      </c>
      <c r="O23" s="1"/>
      <c r="Q23" s="47"/>
    </row>
    <row r="24" spans="1:22" s="27" customFormat="1" ht="12.75" customHeight="1">
      <c r="E24" s="49" t="s">
        <v>14</v>
      </c>
      <c r="G24" s="166" t="s">
        <v>15</v>
      </c>
      <c r="H24" s="167"/>
      <c r="I24" s="167"/>
      <c r="J24" s="167"/>
      <c r="K24" s="167"/>
      <c r="L24" s="167"/>
      <c r="N24" s="112">
        <v>900000</v>
      </c>
      <c r="O24" s="1"/>
      <c r="P24" s="1"/>
      <c r="Q24" s="1"/>
      <c r="R24" s="48"/>
      <c r="S24" s="47"/>
      <c r="T24" s="1"/>
      <c r="U24" s="1"/>
      <c r="V24" s="1"/>
    </row>
    <row r="25" spans="1:22" s="27" customFormat="1" ht="12.75" customHeight="1">
      <c r="D25" s="27" t="s">
        <v>151</v>
      </c>
      <c r="E25" s="49"/>
      <c r="G25" s="124"/>
      <c r="H25" s="125" t="s">
        <v>153</v>
      </c>
      <c r="I25" s="125"/>
      <c r="J25" s="125"/>
      <c r="K25" s="125"/>
      <c r="L25" s="125"/>
      <c r="N25" s="112">
        <f>N26</f>
        <v>1059635.45</v>
      </c>
      <c r="O25" s="1"/>
      <c r="P25" s="1"/>
      <c r="Q25" s="1"/>
      <c r="R25" s="48"/>
      <c r="S25" s="47"/>
      <c r="T25" s="1"/>
      <c r="U25" s="1"/>
      <c r="V25" s="1"/>
    </row>
    <row r="26" spans="1:22" s="27" customFormat="1" ht="12.75" customHeight="1">
      <c r="E26" s="49" t="s">
        <v>152</v>
      </c>
      <c r="G26" s="124"/>
      <c r="H26" s="125" t="s">
        <v>153</v>
      </c>
      <c r="I26" s="125"/>
      <c r="J26" s="125"/>
      <c r="K26" s="125"/>
      <c r="L26" s="125"/>
      <c r="N26" s="112">
        <v>1059635.45</v>
      </c>
      <c r="O26" s="1"/>
      <c r="P26" s="1"/>
      <c r="Q26" s="1"/>
      <c r="R26" s="48"/>
      <c r="S26" s="47"/>
      <c r="T26" s="1"/>
      <c r="U26" s="1"/>
      <c r="V26" s="1"/>
    </row>
    <row r="27" spans="1:22" s="51" customFormat="1" ht="15">
      <c r="A27" s="27"/>
      <c r="B27" s="27"/>
      <c r="C27" s="26" t="s">
        <v>75</v>
      </c>
      <c r="D27" s="43"/>
      <c r="E27" s="32"/>
      <c r="F27" s="43"/>
      <c r="G27" s="44"/>
      <c r="H27" s="26" t="s">
        <v>76</v>
      </c>
      <c r="I27" s="52"/>
      <c r="J27" s="52"/>
      <c r="K27" s="50"/>
      <c r="L27" s="50"/>
      <c r="M27" s="27"/>
      <c r="N27" s="85">
        <f>N28</f>
        <v>307500</v>
      </c>
      <c r="O27" s="87"/>
      <c r="Q27" s="24"/>
      <c r="T27" s="1"/>
      <c r="U27" s="1"/>
      <c r="V27" s="1"/>
    </row>
    <row r="28" spans="1:22" s="51" customFormat="1" ht="15">
      <c r="A28" s="27"/>
      <c r="B28" s="27"/>
      <c r="C28" s="27"/>
      <c r="D28" s="53" t="s">
        <v>78</v>
      </c>
      <c r="E28" s="49"/>
      <c r="F28" s="27"/>
      <c r="G28" s="46"/>
      <c r="H28" s="53" t="s">
        <v>77</v>
      </c>
      <c r="I28" s="54"/>
      <c r="J28" s="54"/>
      <c r="K28" s="50"/>
      <c r="L28" s="50"/>
      <c r="M28" s="27"/>
      <c r="N28" s="84">
        <f>N29</f>
        <v>307500</v>
      </c>
      <c r="O28" s="87"/>
      <c r="Q28" s="24"/>
      <c r="T28" s="1"/>
      <c r="U28" s="1"/>
      <c r="V28" s="1"/>
    </row>
    <row r="29" spans="1:22" s="51" customFormat="1" ht="15">
      <c r="A29" s="27"/>
      <c r="B29" s="27"/>
      <c r="C29" s="27"/>
      <c r="D29" s="27"/>
      <c r="E29" s="53" t="s">
        <v>79</v>
      </c>
      <c r="F29" s="27"/>
      <c r="G29" s="46"/>
      <c r="H29" s="53" t="s">
        <v>77</v>
      </c>
      <c r="I29" s="54"/>
      <c r="J29" s="54"/>
      <c r="K29" s="50"/>
      <c r="L29" s="50"/>
      <c r="M29" s="27"/>
      <c r="N29" s="112">
        <v>307500</v>
      </c>
      <c r="O29" s="87"/>
      <c r="Q29" s="24"/>
      <c r="T29" s="1"/>
      <c r="U29" s="1"/>
      <c r="V29" s="1"/>
    </row>
    <row r="30" spans="1:22" s="51" customFormat="1" ht="12.75" customHeight="1">
      <c r="A30" s="43"/>
      <c r="B30" s="43"/>
      <c r="C30" s="44" t="s">
        <v>16</v>
      </c>
      <c r="D30" s="43" t="s">
        <v>4</v>
      </c>
      <c r="E30" s="43"/>
      <c r="F30" s="43"/>
      <c r="G30" s="160" t="s">
        <v>17</v>
      </c>
      <c r="H30" s="161"/>
      <c r="I30" s="161"/>
      <c r="J30" s="161"/>
      <c r="K30" s="161"/>
      <c r="L30" s="161"/>
      <c r="M30" s="43"/>
      <c r="N30" s="82">
        <f>N31+N33+N35</f>
        <v>1186440.27</v>
      </c>
      <c r="O30" s="1"/>
      <c r="Q30" s="47"/>
    </row>
    <row r="31" spans="1:22" s="51" customFormat="1" ht="12.75" customHeight="1">
      <c r="A31" s="27"/>
      <c r="B31" s="27"/>
      <c r="C31" s="27"/>
      <c r="D31" s="46" t="s">
        <v>18</v>
      </c>
      <c r="E31" s="27"/>
      <c r="F31" s="27"/>
      <c r="G31" s="166" t="s">
        <v>19</v>
      </c>
      <c r="H31" s="167"/>
      <c r="I31" s="167"/>
      <c r="J31" s="167"/>
      <c r="K31" s="167"/>
      <c r="L31" s="167"/>
      <c r="M31" s="27"/>
      <c r="N31" s="79">
        <f>N32</f>
        <v>550708.31999999995</v>
      </c>
      <c r="O31" s="1"/>
      <c r="S31" s="47"/>
      <c r="T31" s="1"/>
      <c r="U31" s="1"/>
      <c r="V31" s="57"/>
    </row>
    <row r="32" spans="1:22" s="51" customFormat="1" ht="14.25" customHeight="1">
      <c r="A32" s="27"/>
      <c r="B32" s="27"/>
      <c r="C32" s="27"/>
      <c r="D32" s="27"/>
      <c r="E32" s="46" t="s">
        <v>20</v>
      </c>
      <c r="F32" s="27"/>
      <c r="G32" s="166" t="s">
        <v>19</v>
      </c>
      <c r="H32" s="167"/>
      <c r="I32" s="167"/>
      <c r="J32" s="167"/>
      <c r="K32" s="167"/>
      <c r="L32" s="167"/>
      <c r="M32" s="27"/>
      <c r="N32" s="112">
        <v>550708.31999999995</v>
      </c>
      <c r="O32" s="1"/>
      <c r="P32" s="1"/>
      <c r="Q32" s="25"/>
      <c r="R32" s="48"/>
      <c r="S32" s="47"/>
      <c r="T32" s="1"/>
      <c r="U32" s="1"/>
      <c r="V32" s="57"/>
    </row>
    <row r="33" spans="1:22" s="51" customFormat="1" ht="12.75" customHeight="1">
      <c r="A33" s="27"/>
      <c r="B33" s="27"/>
      <c r="C33" s="27"/>
      <c r="D33" s="46" t="s">
        <v>21</v>
      </c>
      <c r="E33" s="27"/>
      <c r="F33" s="27"/>
      <c r="G33" s="166" t="s">
        <v>22</v>
      </c>
      <c r="H33" s="167"/>
      <c r="I33" s="167"/>
      <c r="J33" s="167"/>
      <c r="K33" s="167"/>
      <c r="L33" s="167"/>
      <c r="M33" s="27"/>
      <c r="N33" s="79">
        <f>N34</f>
        <v>567974.76</v>
      </c>
      <c r="O33" s="1"/>
      <c r="P33" s="1"/>
      <c r="R33" s="48"/>
      <c r="S33" s="47"/>
      <c r="T33" s="1"/>
      <c r="U33" s="1"/>
      <c r="V33" s="57"/>
    </row>
    <row r="34" spans="1:22" s="51" customFormat="1" ht="14.25" customHeight="1">
      <c r="A34" s="27"/>
      <c r="B34" s="27"/>
      <c r="C34" s="27"/>
      <c r="D34" s="27"/>
      <c r="E34" s="46" t="s">
        <v>23</v>
      </c>
      <c r="F34" s="27"/>
      <c r="G34" s="166" t="s">
        <v>22</v>
      </c>
      <c r="H34" s="167"/>
      <c r="I34" s="167"/>
      <c r="J34" s="167"/>
      <c r="K34" s="167"/>
      <c r="L34" s="167"/>
      <c r="M34" s="27"/>
      <c r="N34" s="112">
        <v>567974.76</v>
      </c>
      <c r="O34" s="1"/>
      <c r="P34" s="1"/>
      <c r="Q34" s="25"/>
      <c r="R34" s="48"/>
      <c r="S34" s="47"/>
      <c r="T34" s="1"/>
      <c r="U34" s="1"/>
      <c r="V34" s="57"/>
    </row>
    <row r="35" spans="1:22" s="51" customFormat="1" ht="12.75" customHeight="1">
      <c r="A35" s="27"/>
      <c r="B35" s="27"/>
      <c r="C35" s="27"/>
      <c r="D35" s="46" t="s">
        <v>24</v>
      </c>
      <c r="E35" s="27"/>
      <c r="F35" s="27"/>
      <c r="G35" s="166" t="s">
        <v>25</v>
      </c>
      <c r="H35" s="167"/>
      <c r="I35" s="167"/>
      <c r="J35" s="167"/>
      <c r="K35" s="167"/>
      <c r="L35" s="167"/>
      <c r="M35" s="27"/>
      <c r="N35" s="79">
        <f>N36</f>
        <v>67757.19</v>
      </c>
      <c r="O35" s="1"/>
      <c r="P35" s="1"/>
      <c r="Q35" s="47"/>
      <c r="R35" s="48"/>
      <c r="S35" s="47"/>
      <c r="T35" s="1"/>
      <c r="U35" s="1"/>
      <c r="V35" s="57"/>
    </row>
    <row r="36" spans="1:22" s="51" customFormat="1" ht="12.75" customHeight="1">
      <c r="A36" s="27"/>
      <c r="B36" s="27"/>
      <c r="C36" s="27"/>
      <c r="D36" s="27"/>
      <c r="E36" s="46" t="s">
        <v>26</v>
      </c>
      <c r="F36" s="27"/>
      <c r="G36" s="166" t="s">
        <v>25</v>
      </c>
      <c r="H36" s="167"/>
      <c r="I36" s="167"/>
      <c r="J36" s="167"/>
      <c r="K36" s="167"/>
      <c r="L36" s="167"/>
      <c r="M36" s="27"/>
      <c r="N36" s="112">
        <v>67757.19</v>
      </c>
      <c r="O36" s="1"/>
      <c r="P36" s="1"/>
      <c r="Q36" s="47"/>
      <c r="R36" s="48"/>
      <c r="S36" s="47"/>
      <c r="T36" s="1"/>
      <c r="U36" s="1"/>
      <c r="V36" s="57"/>
    </row>
    <row r="37" spans="1:22" s="51" customFormat="1" ht="12.75">
      <c r="A37" s="27"/>
      <c r="B37" s="27"/>
      <c r="C37" s="27"/>
      <c r="D37" s="27"/>
      <c r="E37" s="46"/>
      <c r="F37" s="27"/>
      <c r="G37" s="46"/>
      <c r="H37" s="166"/>
      <c r="I37" s="167"/>
      <c r="J37" s="167"/>
      <c r="K37" s="50"/>
      <c r="L37" s="50"/>
      <c r="M37" s="27"/>
      <c r="N37" s="82"/>
      <c r="O37" s="1">
        <f>N19</f>
        <v>10651120.219999999</v>
      </c>
      <c r="Q37" s="47"/>
    </row>
    <row r="38" spans="1:22" s="59" customFormat="1" ht="15.75" customHeight="1">
      <c r="A38" s="41"/>
      <c r="B38" s="58">
        <v>2.2000000000000002</v>
      </c>
      <c r="C38" s="41"/>
      <c r="D38" s="41"/>
      <c r="E38" s="41"/>
      <c r="F38" s="41"/>
      <c r="G38" s="162" t="s">
        <v>27</v>
      </c>
      <c r="H38" s="162"/>
      <c r="I38" s="162"/>
      <c r="J38" s="162"/>
      <c r="K38" s="162"/>
      <c r="L38" s="162"/>
      <c r="M38" s="41"/>
      <c r="N38" s="101">
        <f>N39+N52+N57+N59+N68+N73+N61</f>
        <v>6280661.6400000006</v>
      </c>
      <c r="O38" s="29"/>
      <c r="Q38" s="47"/>
    </row>
    <row r="39" spans="1:22" s="51" customFormat="1" ht="12.75" customHeight="1">
      <c r="A39" s="43"/>
      <c r="B39" s="43"/>
      <c r="C39" s="43" t="s">
        <v>28</v>
      </c>
      <c r="D39" s="43"/>
      <c r="E39" s="43"/>
      <c r="F39" s="43"/>
      <c r="G39" s="160" t="s">
        <v>29</v>
      </c>
      <c r="H39" s="161"/>
      <c r="I39" s="161"/>
      <c r="J39" s="161"/>
      <c r="K39" s="161"/>
      <c r="L39" s="161"/>
      <c r="M39" s="43"/>
      <c r="N39" s="82">
        <f>N40+N42+N44+N46+N48+N50</f>
        <v>1516512.8599999999</v>
      </c>
      <c r="O39" s="1"/>
      <c r="Q39" s="47"/>
    </row>
    <row r="40" spans="1:22" s="51" customFormat="1" ht="12.75" customHeight="1">
      <c r="A40" s="27"/>
      <c r="B40" s="27"/>
      <c r="C40" s="27"/>
      <c r="D40" s="115" t="s">
        <v>105</v>
      </c>
      <c r="E40" s="27"/>
      <c r="F40" s="27"/>
      <c r="G40" s="166" t="s">
        <v>106</v>
      </c>
      <c r="H40" s="167"/>
      <c r="I40" s="167"/>
      <c r="J40" s="167"/>
      <c r="K40" s="167"/>
      <c r="L40" s="167"/>
      <c r="M40" s="27"/>
      <c r="N40" s="79">
        <f>N41</f>
        <v>461883.37</v>
      </c>
      <c r="O40" s="1"/>
      <c r="P40" s="1"/>
      <c r="Q40" s="47"/>
      <c r="R40" s="48"/>
      <c r="S40" s="47"/>
      <c r="T40" s="1"/>
      <c r="U40" s="1"/>
      <c r="V40" s="57"/>
    </row>
    <row r="41" spans="1:22" s="51" customFormat="1" ht="12.75" customHeight="1">
      <c r="A41" s="27"/>
      <c r="B41" s="27"/>
      <c r="C41" s="27"/>
      <c r="D41" s="27"/>
      <c r="E41" s="27" t="s">
        <v>107</v>
      </c>
      <c r="F41" s="27"/>
      <c r="G41" s="166" t="s">
        <v>106</v>
      </c>
      <c r="H41" s="167"/>
      <c r="I41" s="167"/>
      <c r="J41" s="167"/>
      <c r="K41" s="167"/>
      <c r="L41" s="167"/>
      <c r="M41" s="27"/>
      <c r="N41" s="112">
        <v>461883.37</v>
      </c>
      <c r="O41" s="1"/>
      <c r="P41" s="1"/>
      <c r="Q41" s="47"/>
      <c r="R41" s="48"/>
      <c r="S41" s="47"/>
      <c r="T41" s="1"/>
      <c r="U41" s="1"/>
      <c r="V41" s="57"/>
    </row>
    <row r="42" spans="1:22" s="51" customFormat="1" ht="12.75">
      <c r="A42" s="27"/>
      <c r="B42" s="27"/>
      <c r="C42" s="27"/>
      <c r="D42" s="115" t="s">
        <v>108</v>
      </c>
      <c r="E42" s="27"/>
      <c r="F42" s="27"/>
      <c r="G42" s="166" t="s">
        <v>109</v>
      </c>
      <c r="H42" s="167"/>
      <c r="I42" s="167"/>
      <c r="J42" s="167"/>
      <c r="K42" s="167"/>
      <c r="L42" s="167"/>
      <c r="M42" s="27"/>
      <c r="N42" s="79">
        <f>N43</f>
        <v>176122.67</v>
      </c>
      <c r="O42" s="1"/>
      <c r="P42" s="27"/>
      <c r="Q42" s="27"/>
      <c r="R42" s="27"/>
      <c r="S42" s="27"/>
    </row>
    <row r="43" spans="1:22" s="51" customFormat="1" ht="15">
      <c r="A43" s="27"/>
      <c r="B43" s="27"/>
      <c r="C43" s="27"/>
      <c r="D43" s="27"/>
      <c r="E43" s="115" t="s">
        <v>110</v>
      </c>
      <c r="F43" s="27"/>
      <c r="G43" s="166" t="s">
        <v>109</v>
      </c>
      <c r="H43" s="167"/>
      <c r="I43" s="167"/>
      <c r="J43" s="167"/>
      <c r="K43" s="167"/>
      <c r="L43" s="167"/>
      <c r="M43" s="27"/>
      <c r="N43" s="112">
        <v>176122.67</v>
      </c>
      <c r="O43" s="87"/>
      <c r="P43" s="27"/>
      <c r="Q43" s="27"/>
      <c r="R43" s="27"/>
      <c r="S43" s="27"/>
    </row>
    <row r="44" spans="1:22" s="51" customFormat="1" ht="15">
      <c r="A44" s="27"/>
      <c r="B44" s="27"/>
      <c r="C44" s="27"/>
      <c r="D44" s="27" t="s">
        <v>111</v>
      </c>
      <c r="E44" s="115"/>
      <c r="F44" s="27"/>
      <c r="G44" s="115"/>
      <c r="H44" s="166" t="s">
        <v>112</v>
      </c>
      <c r="I44" s="167"/>
      <c r="J44" s="167"/>
      <c r="K44" s="167"/>
      <c r="L44" s="167"/>
      <c r="M44" s="167"/>
      <c r="N44" s="112">
        <f>N45</f>
        <v>1208.25</v>
      </c>
      <c r="O44" s="87"/>
      <c r="P44" s="27"/>
      <c r="Q44" s="27"/>
      <c r="R44" s="27"/>
      <c r="S44" s="27"/>
    </row>
    <row r="45" spans="1:22" s="51" customFormat="1" ht="15">
      <c r="A45" s="27"/>
      <c r="B45" s="27"/>
      <c r="C45" s="27"/>
      <c r="D45" s="27"/>
      <c r="E45" s="115" t="s">
        <v>113</v>
      </c>
      <c r="F45" s="27"/>
      <c r="G45" s="115"/>
      <c r="H45" s="166" t="s">
        <v>112</v>
      </c>
      <c r="I45" s="167"/>
      <c r="J45" s="167"/>
      <c r="K45" s="167"/>
      <c r="L45" s="167"/>
      <c r="M45" s="167"/>
      <c r="N45" s="137">
        <f>658.25+550</f>
        <v>1208.25</v>
      </c>
      <c r="O45" s="87"/>
      <c r="P45" s="27"/>
      <c r="Q45" s="27"/>
      <c r="R45" s="27"/>
      <c r="S45" s="27"/>
    </row>
    <row r="46" spans="1:22" s="51" customFormat="1" ht="12.75">
      <c r="A46" s="27"/>
      <c r="B46" s="27"/>
      <c r="C46" s="27"/>
      <c r="D46" s="115" t="s">
        <v>114</v>
      </c>
      <c r="E46" s="27"/>
      <c r="F46" s="27"/>
      <c r="G46" s="166" t="s">
        <v>115</v>
      </c>
      <c r="H46" s="167"/>
      <c r="I46" s="167"/>
      <c r="J46" s="167"/>
      <c r="K46" s="167"/>
      <c r="L46" s="167"/>
      <c r="M46" s="27"/>
      <c r="N46" s="79">
        <f>N47</f>
        <v>299521</v>
      </c>
      <c r="O46" s="1"/>
      <c r="P46" s="27" t="s">
        <v>4</v>
      </c>
      <c r="Q46" s="27"/>
      <c r="R46" s="27"/>
      <c r="S46" s="27"/>
    </row>
    <row r="47" spans="1:22" s="51" customFormat="1" ht="15">
      <c r="A47" s="27"/>
      <c r="B47" s="27"/>
      <c r="C47" s="27"/>
      <c r="D47" s="27"/>
      <c r="E47" s="115" t="s">
        <v>116</v>
      </c>
      <c r="F47" s="27"/>
      <c r="G47" s="166" t="s">
        <v>115</v>
      </c>
      <c r="H47" s="167"/>
      <c r="I47" s="167"/>
      <c r="J47" s="167"/>
      <c r="K47" s="167"/>
      <c r="L47" s="167"/>
      <c r="M47" s="27"/>
      <c r="N47" s="112">
        <v>299521</v>
      </c>
      <c r="O47" s="88"/>
      <c r="P47" s="27"/>
      <c r="Q47" s="27"/>
      <c r="R47" s="27"/>
      <c r="S47" s="27"/>
    </row>
    <row r="48" spans="1:22" s="51" customFormat="1" ht="12.75">
      <c r="A48" s="27"/>
      <c r="B48" s="27"/>
      <c r="C48" s="27"/>
      <c r="D48" s="115" t="s">
        <v>117</v>
      </c>
      <c r="E48" s="27"/>
      <c r="F48" s="27"/>
      <c r="G48" s="166" t="s">
        <v>118</v>
      </c>
      <c r="H48" s="167"/>
      <c r="I48" s="167"/>
      <c r="J48" s="167"/>
      <c r="K48" s="167"/>
      <c r="L48" s="167"/>
      <c r="M48" s="27"/>
      <c r="N48" s="79">
        <f>N49</f>
        <v>574519.56999999995</v>
      </c>
      <c r="O48" s="1"/>
      <c r="P48" s="27"/>
      <c r="Q48" s="27"/>
      <c r="R48" s="27"/>
      <c r="S48" s="27"/>
    </row>
    <row r="49" spans="1:25" s="51" customFormat="1" ht="15">
      <c r="A49" s="27"/>
      <c r="B49" s="27"/>
      <c r="C49" s="27"/>
      <c r="D49" s="27"/>
      <c r="E49" s="115" t="s">
        <v>119</v>
      </c>
      <c r="F49" s="27"/>
      <c r="G49" s="166" t="s">
        <v>120</v>
      </c>
      <c r="H49" s="167"/>
      <c r="I49" s="167"/>
      <c r="J49" s="167"/>
      <c r="K49" s="167"/>
      <c r="L49" s="167"/>
      <c r="M49" s="27"/>
      <c r="N49" s="112">
        <v>574519.56999999995</v>
      </c>
      <c r="O49" s="87"/>
      <c r="P49" s="27"/>
      <c r="Q49" s="27"/>
      <c r="R49" s="27"/>
      <c r="S49" s="27"/>
    </row>
    <row r="50" spans="1:25" s="74" customFormat="1" ht="12.75">
      <c r="A50" s="71"/>
      <c r="B50" s="71"/>
      <c r="C50" s="71"/>
      <c r="D50" s="71" t="s">
        <v>177</v>
      </c>
      <c r="E50" s="127"/>
      <c r="F50" s="71"/>
      <c r="G50" s="127"/>
      <c r="H50" s="128" t="s">
        <v>178</v>
      </c>
      <c r="I50" s="128"/>
      <c r="J50" s="128"/>
      <c r="K50" s="128"/>
      <c r="L50" s="128"/>
      <c r="M50" s="71"/>
      <c r="N50" s="47">
        <f>N51</f>
        <v>3258</v>
      </c>
      <c r="O50" s="73"/>
      <c r="P50" s="73"/>
      <c r="Q50" s="73"/>
      <c r="R50" s="71"/>
      <c r="S50" s="71"/>
      <c r="U50" s="72"/>
    </row>
    <row r="51" spans="1:25" s="74" customFormat="1" ht="15">
      <c r="A51" s="71"/>
      <c r="B51" s="71"/>
      <c r="C51" s="71"/>
      <c r="D51" s="71"/>
      <c r="E51" s="127" t="s">
        <v>179</v>
      </c>
      <c r="F51" s="71"/>
      <c r="G51" s="127"/>
      <c r="H51" s="128" t="s">
        <v>178</v>
      </c>
      <c r="I51" s="128"/>
      <c r="J51" s="128"/>
      <c r="K51" s="128"/>
      <c r="L51" s="128"/>
      <c r="M51" s="71"/>
      <c r="N51" s="93">
        <v>3258</v>
      </c>
      <c r="O51" s="73"/>
      <c r="P51" s="73"/>
      <c r="Q51" s="94"/>
      <c r="R51" s="71"/>
      <c r="S51" s="71"/>
      <c r="U51" s="72"/>
    </row>
    <row r="52" spans="1:25" s="74" customFormat="1" ht="13.5" customHeight="1">
      <c r="A52" s="76"/>
      <c r="B52" s="76"/>
      <c r="C52" s="77" t="s">
        <v>88</v>
      </c>
      <c r="D52" s="76"/>
      <c r="E52" s="76"/>
      <c r="F52" s="76"/>
      <c r="G52" s="158" t="s">
        <v>89</v>
      </c>
      <c r="H52" s="159"/>
      <c r="I52" s="159"/>
      <c r="J52" s="159"/>
      <c r="K52" s="159"/>
      <c r="L52" s="159"/>
      <c r="M52" s="76"/>
      <c r="N52" s="86">
        <f>N55+N53</f>
        <v>1214558.68</v>
      </c>
      <c r="O52" s="73"/>
      <c r="P52" s="73"/>
      <c r="Q52" s="73"/>
      <c r="R52" s="71"/>
      <c r="S52" s="71"/>
      <c r="U52" s="72"/>
    </row>
    <row r="53" spans="1:25" s="74" customFormat="1" ht="13.5" customHeight="1">
      <c r="A53" s="76"/>
      <c r="B53" s="76"/>
      <c r="C53" s="130"/>
      <c r="D53" s="71" t="s">
        <v>155</v>
      </c>
      <c r="E53" s="71"/>
      <c r="F53" s="71"/>
      <c r="G53" s="127"/>
      <c r="H53" s="128" t="s">
        <v>154</v>
      </c>
      <c r="I53" s="128"/>
      <c r="J53" s="128"/>
      <c r="K53" s="128"/>
      <c r="L53" s="128"/>
      <c r="M53" s="76"/>
      <c r="N53" s="83">
        <f>N54</f>
        <v>1123820.48</v>
      </c>
      <c r="O53" s="73"/>
      <c r="P53" s="73"/>
      <c r="Q53" s="73"/>
      <c r="R53" s="71"/>
      <c r="S53" s="71"/>
      <c r="U53" s="72"/>
    </row>
    <row r="54" spans="1:25" s="74" customFormat="1" ht="13.5" customHeight="1">
      <c r="A54" s="76"/>
      <c r="B54" s="76"/>
      <c r="C54" s="130"/>
      <c r="D54" s="71"/>
      <c r="E54" s="71" t="s">
        <v>156</v>
      </c>
      <c r="F54" s="71"/>
      <c r="G54" s="127"/>
      <c r="H54" s="128" t="s">
        <v>154</v>
      </c>
      <c r="I54" s="128"/>
      <c r="J54" s="128"/>
      <c r="K54" s="128"/>
      <c r="L54" s="128"/>
      <c r="M54" s="76"/>
      <c r="N54" s="112">
        <v>1123820.48</v>
      </c>
      <c r="O54" s="73"/>
      <c r="P54" s="73"/>
      <c r="Q54" s="73"/>
      <c r="R54" s="71"/>
      <c r="S54" s="71"/>
      <c r="U54" s="72"/>
    </row>
    <row r="55" spans="1:25" s="74" customFormat="1" ht="12.75">
      <c r="A55" s="71"/>
      <c r="B55" s="71"/>
      <c r="C55" s="71"/>
      <c r="D55" s="127" t="s">
        <v>90</v>
      </c>
      <c r="E55" s="71"/>
      <c r="F55" s="71"/>
      <c r="G55" s="164" t="s">
        <v>91</v>
      </c>
      <c r="H55" s="165"/>
      <c r="I55" s="165"/>
      <c r="J55" s="165"/>
      <c r="K55" s="165"/>
      <c r="L55" s="165"/>
      <c r="M55" s="71"/>
      <c r="N55" s="83">
        <f>N56</f>
        <v>90738.2</v>
      </c>
      <c r="O55" s="73"/>
      <c r="P55" s="73"/>
      <c r="Q55" s="73"/>
      <c r="R55" s="71"/>
      <c r="S55" s="71"/>
      <c r="U55" s="72"/>
      <c r="W55" s="72"/>
    </row>
    <row r="56" spans="1:25" s="74" customFormat="1" ht="15">
      <c r="A56" s="71"/>
      <c r="B56" s="71"/>
      <c r="C56" s="71"/>
      <c r="D56" s="71"/>
      <c r="E56" s="127" t="s">
        <v>92</v>
      </c>
      <c r="F56" s="71"/>
      <c r="G56" s="164" t="s">
        <v>91</v>
      </c>
      <c r="H56" s="165"/>
      <c r="I56" s="165"/>
      <c r="J56" s="165"/>
      <c r="K56" s="165"/>
      <c r="L56" s="165"/>
      <c r="M56" s="71"/>
      <c r="N56" s="112">
        <f>87484.2+3254</f>
        <v>90738.2</v>
      </c>
      <c r="O56" s="103"/>
      <c r="P56" s="87"/>
      <c r="Q56" s="87"/>
      <c r="R56" s="87"/>
      <c r="S56" s="87"/>
      <c r="T56" s="87"/>
      <c r="U56" s="73"/>
      <c r="V56" s="75"/>
      <c r="W56" s="72"/>
      <c r="X56" s="73"/>
      <c r="Y56" s="73"/>
    </row>
    <row r="57" spans="1:25" s="56" customFormat="1" ht="12.75">
      <c r="A57" s="43"/>
      <c r="B57" s="43"/>
      <c r="C57" s="43" t="s">
        <v>69</v>
      </c>
      <c r="D57" s="43"/>
      <c r="E57" s="44"/>
      <c r="F57" s="43"/>
      <c r="G57" s="44"/>
      <c r="H57" s="195" t="s">
        <v>73</v>
      </c>
      <c r="I57" s="195"/>
      <c r="J57" s="195"/>
      <c r="K57" s="55"/>
      <c r="L57" s="55"/>
      <c r="M57" s="43"/>
      <c r="N57" s="82">
        <f>N58</f>
        <v>3000</v>
      </c>
      <c r="O57" s="45"/>
      <c r="Q57" s="47"/>
    </row>
    <row r="58" spans="1:25" s="51" customFormat="1" ht="15">
      <c r="A58" s="27"/>
      <c r="B58" s="27"/>
      <c r="C58" s="27"/>
      <c r="D58" s="27" t="s">
        <v>71</v>
      </c>
      <c r="E58" s="46"/>
      <c r="F58" s="27"/>
      <c r="G58" s="46"/>
      <c r="H58" s="194" t="s">
        <v>70</v>
      </c>
      <c r="I58" s="194"/>
      <c r="J58" s="194"/>
      <c r="K58" s="50"/>
      <c r="L58" s="50"/>
      <c r="M58" s="27"/>
      <c r="N58" s="93">
        <v>3000</v>
      </c>
      <c r="O58" s="1"/>
      <c r="P58" s="88"/>
      <c r="Q58" s="1"/>
      <c r="R58" s="48"/>
      <c r="S58" s="47"/>
      <c r="U58" s="1"/>
    </row>
    <row r="59" spans="1:25" s="56" customFormat="1" ht="12.75">
      <c r="A59" s="43"/>
      <c r="B59" s="43"/>
      <c r="C59" s="43" t="s">
        <v>30</v>
      </c>
      <c r="D59" s="43"/>
      <c r="E59" s="44"/>
      <c r="F59" s="43"/>
      <c r="G59" s="44"/>
      <c r="H59" s="195" t="s">
        <v>74</v>
      </c>
      <c r="I59" s="195"/>
      <c r="J59" s="195"/>
      <c r="K59" s="55"/>
      <c r="L59" s="55"/>
      <c r="M59" s="43"/>
      <c r="N59" s="82">
        <f>N60</f>
        <v>5310</v>
      </c>
      <c r="O59" s="45"/>
      <c r="Q59" s="47"/>
    </row>
    <row r="60" spans="1:25" s="51" customFormat="1" ht="15">
      <c r="A60" s="27"/>
      <c r="B60" s="27"/>
      <c r="C60" s="27"/>
      <c r="D60" s="27" t="s">
        <v>31</v>
      </c>
      <c r="E60" s="46"/>
      <c r="F60" s="27"/>
      <c r="G60" s="46"/>
      <c r="H60" s="194" t="s">
        <v>32</v>
      </c>
      <c r="I60" s="194"/>
      <c r="J60" s="194"/>
      <c r="K60" s="50"/>
      <c r="L60" s="50"/>
      <c r="M60" s="27"/>
      <c r="N60" s="93">
        <f>4510+800</f>
        <v>5310</v>
      </c>
      <c r="O60" s="87"/>
      <c r="P60" s="88"/>
      <c r="Q60" s="1"/>
      <c r="R60" s="48"/>
      <c r="S60" s="47"/>
      <c r="U60" s="1"/>
      <c r="V60" s="57"/>
    </row>
    <row r="61" spans="1:25" s="51" customFormat="1" ht="12.75" customHeight="1">
      <c r="A61" s="43"/>
      <c r="B61" s="43"/>
      <c r="C61" s="117" t="s">
        <v>121</v>
      </c>
      <c r="D61" s="43"/>
      <c r="E61" s="43"/>
      <c r="F61" s="43"/>
      <c r="G61" s="160" t="s">
        <v>122</v>
      </c>
      <c r="H61" s="161"/>
      <c r="I61" s="161"/>
      <c r="J61" s="161"/>
      <c r="K61" s="161"/>
      <c r="L61" s="161"/>
      <c r="M61" s="43"/>
      <c r="N61" s="82">
        <f>N62+N64+N66</f>
        <v>2930767.9600000004</v>
      </c>
      <c r="O61" s="1"/>
      <c r="Q61" s="47"/>
    </row>
    <row r="62" spans="1:25" s="51" customFormat="1" ht="12.75">
      <c r="A62" s="27"/>
      <c r="B62" s="27"/>
      <c r="C62" s="27"/>
      <c r="D62" s="115" t="s">
        <v>123</v>
      </c>
      <c r="E62" s="27"/>
      <c r="F62" s="27"/>
      <c r="G62" s="166" t="s">
        <v>124</v>
      </c>
      <c r="H62" s="167"/>
      <c r="I62" s="167"/>
      <c r="J62" s="167"/>
      <c r="K62" s="167"/>
      <c r="L62" s="167"/>
      <c r="M62" s="27"/>
      <c r="N62" s="79">
        <f>N63</f>
        <v>2567355.1</v>
      </c>
      <c r="O62" s="1"/>
      <c r="P62" s="27"/>
      <c r="Q62" s="27"/>
      <c r="R62" s="27"/>
      <c r="S62" s="27"/>
    </row>
    <row r="63" spans="1:25" s="51" customFormat="1" ht="15">
      <c r="A63" s="27"/>
      <c r="B63" s="27"/>
      <c r="C63" s="27"/>
      <c r="D63" s="27"/>
      <c r="E63" s="115" t="s">
        <v>125</v>
      </c>
      <c r="F63" s="27"/>
      <c r="G63" s="166" t="s">
        <v>124</v>
      </c>
      <c r="H63" s="167"/>
      <c r="I63" s="167"/>
      <c r="J63" s="167"/>
      <c r="K63" s="167"/>
      <c r="L63" s="167"/>
      <c r="M63" s="27"/>
      <c r="N63" s="112">
        <v>2567355.1</v>
      </c>
      <c r="O63" s="1"/>
      <c r="P63" s="27"/>
      <c r="Q63" s="27"/>
      <c r="R63" s="27"/>
      <c r="S63" s="27"/>
    </row>
    <row r="64" spans="1:25" s="51" customFormat="1" ht="15">
      <c r="A64" s="27"/>
      <c r="B64" s="27"/>
      <c r="C64" s="27"/>
      <c r="D64" t="s">
        <v>126</v>
      </c>
      <c r="E64" s="115"/>
      <c r="F64" s="27"/>
      <c r="G64" s="115"/>
      <c r="H64" t="s">
        <v>127</v>
      </c>
      <c r="I64" s="116"/>
      <c r="J64" s="116"/>
      <c r="K64" s="116"/>
      <c r="L64" s="116"/>
      <c r="M64" s="27"/>
      <c r="N64" s="122">
        <f>N65</f>
        <v>222290.76</v>
      </c>
      <c r="O64" s="1"/>
      <c r="P64" s="27"/>
      <c r="Q64" s="27"/>
      <c r="R64" s="27"/>
      <c r="S64" s="27"/>
    </row>
    <row r="65" spans="1:22" s="51" customFormat="1" ht="15">
      <c r="A65" s="27"/>
      <c r="B65" s="27"/>
      <c r="C65" s="27"/>
      <c r="D65" s="27"/>
      <c r="E65" t="s">
        <v>128</v>
      </c>
      <c r="F65" s="27"/>
      <c r="G65" s="115"/>
      <c r="H65" t="s">
        <v>127</v>
      </c>
      <c r="I65" s="116"/>
      <c r="J65" s="116"/>
      <c r="K65" s="116"/>
      <c r="L65" s="116"/>
      <c r="M65" s="27"/>
      <c r="N65" s="112">
        <v>222290.76</v>
      </c>
      <c r="O65" s="1"/>
      <c r="P65" s="27"/>
      <c r="Q65" s="27"/>
      <c r="R65" s="27"/>
      <c r="S65" s="27"/>
    </row>
    <row r="66" spans="1:22" s="51" customFormat="1" ht="15">
      <c r="A66" s="27"/>
      <c r="B66" s="27"/>
      <c r="C66" s="27"/>
      <c r="D66" t="s">
        <v>136</v>
      </c>
      <c r="E66"/>
      <c r="F66" s="27"/>
      <c r="G66" s="115"/>
      <c r="H66" t="s">
        <v>138</v>
      </c>
      <c r="I66" s="116"/>
      <c r="J66" s="116"/>
      <c r="K66" s="116"/>
      <c r="L66" s="116"/>
      <c r="M66" s="27"/>
      <c r="N66" s="112">
        <f>N67</f>
        <v>141122.1</v>
      </c>
      <c r="O66" s="1"/>
      <c r="P66" s="27"/>
      <c r="Q66" s="27"/>
      <c r="R66" s="27"/>
      <c r="S66" s="27"/>
    </row>
    <row r="67" spans="1:22" s="51" customFormat="1" ht="15">
      <c r="A67" s="27"/>
      <c r="B67" s="27"/>
      <c r="C67" s="27"/>
      <c r="D67" s="27"/>
      <c r="E67" t="s">
        <v>137</v>
      </c>
      <c r="F67" s="27"/>
      <c r="G67" s="115"/>
      <c r="H67" t="s">
        <v>138</v>
      </c>
      <c r="I67" s="116"/>
      <c r="J67" s="116"/>
      <c r="K67" s="116"/>
      <c r="L67" s="116"/>
      <c r="M67" s="27"/>
      <c r="N67" s="112">
        <v>141122.1</v>
      </c>
      <c r="O67" s="1"/>
      <c r="P67" s="27"/>
      <c r="Q67" s="27"/>
      <c r="R67" s="27"/>
      <c r="S67" s="27"/>
    </row>
    <row r="68" spans="1:22" s="111" customFormat="1" ht="12.75">
      <c r="A68" s="76"/>
      <c r="B68" s="76"/>
      <c r="C68" s="76" t="s">
        <v>96</v>
      </c>
      <c r="D68" s="76"/>
      <c r="E68" s="108"/>
      <c r="F68" s="76"/>
      <c r="G68" s="108"/>
      <c r="H68" s="197" t="s">
        <v>97</v>
      </c>
      <c r="I68" s="197"/>
      <c r="J68" s="197"/>
      <c r="K68" s="109"/>
      <c r="L68" s="109"/>
      <c r="M68" s="76"/>
      <c r="N68" s="67">
        <f>N71+N69</f>
        <v>30231.01</v>
      </c>
      <c r="O68" s="110"/>
      <c r="P68" s="110"/>
      <c r="Q68" s="76"/>
      <c r="R68" s="76"/>
      <c r="S68" s="76"/>
      <c r="U68" s="72"/>
    </row>
    <row r="69" spans="1:22" s="111" customFormat="1" ht="15">
      <c r="A69" s="76"/>
      <c r="B69" s="76"/>
      <c r="C69" s="76"/>
      <c r="D69" s="71" t="s">
        <v>160</v>
      </c>
      <c r="E69" s="127"/>
      <c r="F69" s="76"/>
      <c r="G69" s="130"/>
      <c r="H69" t="s">
        <v>162</v>
      </c>
      <c r="I69" s="129"/>
      <c r="J69" s="129"/>
      <c r="K69" s="131"/>
      <c r="L69" s="131"/>
      <c r="M69" s="76"/>
      <c r="N69" s="67">
        <f>N70</f>
        <v>20145.009999999998</v>
      </c>
      <c r="O69" s="110"/>
      <c r="P69" s="110"/>
      <c r="Q69" s="76"/>
      <c r="R69" s="76"/>
      <c r="S69" s="76"/>
      <c r="U69" s="72"/>
    </row>
    <row r="70" spans="1:22" s="111" customFormat="1" ht="15">
      <c r="A70" s="76"/>
      <c r="B70" s="76"/>
      <c r="C70" s="76"/>
      <c r="D70" s="71"/>
      <c r="E70" s="127" t="s">
        <v>161</v>
      </c>
      <c r="F70" s="76"/>
      <c r="G70" s="130"/>
      <c r="H70" t="s">
        <v>162</v>
      </c>
      <c r="I70" s="129"/>
      <c r="J70" s="129"/>
      <c r="K70" s="131"/>
      <c r="L70" s="131"/>
      <c r="M70" s="76"/>
      <c r="N70" s="112">
        <v>20145.009999999998</v>
      </c>
      <c r="O70" s="110"/>
      <c r="P70" s="110"/>
      <c r="Q70" s="76"/>
      <c r="R70" s="76"/>
      <c r="S70" s="76"/>
      <c r="U70" s="72"/>
    </row>
    <row r="71" spans="1:22" s="74" customFormat="1" ht="12.75">
      <c r="A71" s="71"/>
      <c r="B71" s="71"/>
      <c r="C71" s="71"/>
      <c r="D71" s="71" t="s">
        <v>98</v>
      </c>
      <c r="E71" s="106"/>
      <c r="F71" s="71"/>
      <c r="G71" s="106"/>
      <c r="H71" s="196" t="s">
        <v>99</v>
      </c>
      <c r="I71" s="196"/>
      <c r="J71" s="196"/>
      <c r="K71" s="107"/>
      <c r="L71" s="107"/>
      <c r="M71" s="71"/>
      <c r="N71" s="47">
        <f>N72</f>
        <v>10086</v>
      </c>
      <c r="O71" s="73"/>
      <c r="P71" s="73"/>
      <c r="Q71" s="71"/>
      <c r="R71" s="71"/>
      <c r="S71" s="71"/>
      <c r="U71" s="72"/>
    </row>
    <row r="72" spans="1:22" s="74" customFormat="1" ht="15">
      <c r="A72" s="71"/>
      <c r="B72" s="71"/>
      <c r="C72" s="71"/>
      <c r="D72" s="71"/>
      <c r="E72" s="106" t="s">
        <v>101</v>
      </c>
      <c r="F72" s="71"/>
      <c r="G72" s="106"/>
      <c r="H72" s="164" t="s">
        <v>100</v>
      </c>
      <c r="I72" s="164"/>
      <c r="J72" s="164"/>
      <c r="K72" s="106"/>
      <c r="L72" s="106"/>
      <c r="M72" s="106"/>
      <c r="N72" s="93">
        <f>8286+1800</f>
        <v>10086</v>
      </c>
      <c r="O72" s="94"/>
      <c r="P72" s="73"/>
      <c r="Q72" s="71"/>
      <c r="R72" s="71"/>
      <c r="S72" s="94"/>
      <c r="U72" s="72"/>
    </row>
    <row r="73" spans="1:22" s="51" customFormat="1" ht="12.75" customHeight="1">
      <c r="A73" s="43"/>
      <c r="B73" s="43"/>
      <c r="C73" s="44" t="s">
        <v>33</v>
      </c>
      <c r="D73" s="43"/>
      <c r="E73" s="43"/>
      <c r="F73" s="43"/>
      <c r="G73" s="160" t="s">
        <v>34</v>
      </c>
      <c r="H73" s="161"/>
      <c r="I73" s="161"/>
      <c r="J73" s="161"/>
      <c r="K73" s="161"/>
      <c r="L73" s="161"/>
      <c r="M73" s="43"/>
      <c r="N73" s="82">
        <f>N74+N78+N76</f>
        <v>580281.13</v>
      </c>
      <c r="O73" s="1"/>
      <c r="Q73" s="47"/>
    </row>
    <row r="74" spans="1:22" s="51" customFormat="1" ht="12.75">
      <c r="A74" s="27"/>
      <c r="B74" s="27"/>
      <c r="C74" s="113"/>
      <c r="D74" s="27" t="s">
        <v>102</v>
      </c>
      <c r="E74" s="27"/>
      <c r="F74" s="27"/>
      <c r="G74" s="113"/>
      <c r="H74" s="194" t="s">
        <v>103</v>
      </c>
      <c r="I74" s="194"/>
      <c r="J74" s="194"/>
      <c r="K74" s="114"/>
      <c r="L74" s="114"/>
      <c r="M74" s="27"/>
      <c r="N74" s="79">
        <f>N75</f>
        <v>846.51</v>
      </c>
      <c r="O74" s="1"/>
      <c r="Q74" s="47"/>
    </row>
    <row r="75" spans="1:22" s="51" customFormat="1" ht="15">
      <c r="A75" s="27"/>
      <c r="B75" s="27"/>
      <c r="C75" s="113"/>
      <c r="D75" s="27"/>
      <c r="E75" s="27" t="s">
        <v>104</v>
      </c>
      <c r="F75" s="27"/>
      <c r="G75" s="113"/>
      <c r="H75" s="194" t="s">
        <v>103</v>
      </c>
      <c r="I75" s="194"/>
      <c r="J75" s="194"/>
      <c r="K75" s="114"/>
      <c r="L75" s="114"/>
      <c r="M75" s="27"/>
      <c r="N75" s="93">
        <f>445+401.51</f>
        <v>846.51</v>
      </c>
      <c r="O75" s="87"/>
      <c r="P75" s="1"/>
      <c r="Q75" s="24"/>
      <c r="R75" s="48"/>
      <c r="S75" s="47"/>
      <c r="T75" s="1"/>
      <c r="U75" s="1"/>
      <c r="V75" s="1"/>
    </row>
    <row r="76" spans="1:22" s="51" customFormat="1" ht="15">
      <c r="A76" s="27"/>
      <c r="B76" s="27"/>
      <c r="C76" s="124"/>
      <c r="D76" t="s">
        <v>157</v>
      </c>
      <c r="E76" s="27"/>
      <c r="F76" s="27"/>
      <c r="G76" s="124"/>
      <c r="H76" t="s">
        <v>159</v>
      </c>
      <c r="I76" s="126"/>
      <c r="J76" s="126"/>
      <c r="K76" s="125"/>
      <c r="L76" s="125"/>
      <c r="M76" s="27"/>
      <c r="N76" s="93">
        <f>N77</f>
        <v>61400.82</v>
      </c>
      <c r="O76" s="87"/>
      <c r="P76" s="1"/>
      <c r="Q76" s="24"/>
      <c r="R76" s="48"/>
      <c r="S76" s="47"/>
      <c r="T76" s="1"/>
      <c r="U76" s="1"/>
      <c r="V76" s="1"/>
    </row>
    <row r="77" spans="1:22" s="51" customFormat="1" ht="15">
      <c r="A77" s="27"/>
      <c r="B77" s="27"/>
      <c r="C77" s="124"/>
      <c r="D77" s="27"/>
      <c r="E77" t="s">
        <v>158</v>
      </c>
      <c r="F77" s="27"/>
      <c r="G77" s="124"/>
      <c r="H77" t="s">
        <v>159</v>
      </c>
      <c r="I77" s="126"/>
      <c r="J77" s="126"/>
      <c r="K77" s="125"/>
      <c r="L77" s="125"/>
      <c r="M77" s="27"/>
      <c r="N77" s="112">
        <f>60395.82+1005</f>
        <v>61400.82</v>
      </c>
      <c r="O77" s="103"/>
      <c r="P77" s="1"/>
      <c r="Q77" s="24"/>
      <c r="R77" s="48"/>
      <c r="S77" s="47"/>
      <c r="T77" s="1"/>
      <c r="U77" s="1"/>
      <c r="V77" s="1"/>
    </row>
    <row r="78" spans="1:22" s="51" customFormat="1" ht="15">
      <c r="A78" s="27"/>
      <c r="B78" s="27"/>
      <c r="C78" s="115"/>
      <c r="D78" t="s">
        <v>129</v>
      </c>
      <c r="E78" s="27"/>
      <c r="F78" s="27"/>
      <c r="G78" s="115"/>
      <c r="H78" t="s">
        <v>130</v>
      </c>
      <c r="I78"/>
      <c r="J78"/>
      <c r="K78" s="116"/>
      <c r="L78" s="116"/>
      <c r="M78" s="27"/>
      <c r="N78" s="79">
        <f>N79</f>
        <v>518033.8</v>
      </c>
      <c r="O78" s="1"/>
      <c r="Q78" s="47"/>
    </row>
    <row r="79" spans="1:22" s="51" customFormat="1" ht="15">
      <c r="A79" s="27"/>
      <c r="B79" s="27"/>
      <c r="C79" s="115"/>
      <c r="D79" s="27"/>
      <c r="E79" t="s">
        <v>129</v>
      </c>
      <c r="F79" s="27"/>
      <c r="G79" s="115"/>
      <c r="H79" t="s">
        <v>130</v>
      </c>
      <c r="I79"/>
      <c r="J79"/>
      <c r="K79" s="116"/>
      <c r="L79" s="116"/>
      <c r="M79" s="27"/>
      <c r="N79" s="112">
        <v>518033.8</v>
      </c>
      <c r="O79" s="103"/>
      <c r="P79" s="1"/>
      <c r="Q79" s="24"/>
      <c r="R79" s="48"/>
      <c r="S79" s="47"/>
      <c r="T79" s="1"/>
      <c r="U79" s="1"/>
      <c r="V79" s="1"/>
    </row>
    <row r="80" spans="1:22" s="51" customFormat="1" ht="12.75">
      <c r="A80" s="27"/>
      <c r="B80" s="27"/>
      <c r="C80" s="27"/>
      <c r="D80" s="27"/>
      <c r="E80" s="46"/>
      <c r="F80" s="27"/>
      <c r="G80" s="46"/>
      <c r="H80" s="166"/>
      <c r="I80" s="167"/>
      <c r="J80" s="167"/>
      <c r="K80" s="167"/>
      <c r="L80" s="167"/>
      <c r="M80" s="167"/>
      <c r="N80" s="82"/>
      <c r="O80" s="1">
        <f>N38</f>
        <v>6280661.6400000006</v>
      </c>
      <c r="Q80" s="47"/>
    </row>
    <row r="81" spans="1:26" s="51" customFormat="1" ht="15.75">
      <c r="A81" s="60"/>
      <c r="B81" s="58">
        <v>2.2999999999999998</v>
      </c>
      <c r="C81" s="41"/>
      <c r="D81" s="41"/>
      <c r="E81" s="41"/>
      <c r="F81" s="41"/>
      <c r="G81" s="162" t="s">
        <v>35</v>
      </c>
      <c r="H81" s="163"/>
      <c r="I81" s="163"/>
      <c r="J81" s="163"/>
      <c r="K81" s="163"/>
      <c r="L81" s="163"/>
      <c r="M81" s="41"/>
      <c r="N81" s="101">
        <f>N82+N85+N96+N93+N90</f>
        <v>571547.64999999991</v>
      </c>
      <c r="O81" s="1"/>
      <c r="Q81" s="47"/>
    </row>
    <row r="82" spans="1:26" s="51" customFormat="1" ht="12.75">
      <c r="A82" s="43"/>
      <c r="B82" s="62"/>
      <c r="C82" s="43" t="s">
        <v>36</v>
      </c>
      <c r="D82" s="43"/>
      <c r="E82" s="43"/>
      <c r="F82" s="43"/>
      <c r="G82" s="44"/>
      <c r="H82" s="195" t="s">
        <v>37</v>
      </c>
      <c r="I82" s="195"/>
      <c r="J82" s="195"/>
      <c r="K82" s="55"/>
      <c r="L82" s="55"/>
      <c r="M82" s="43"/>
      <c r="N82" s="82">
        <f>N83</f>
        <v>44155.35</v>
      </c>
      <c r="O82" s="1"/>
      <c r="Q82" s="47"/>
    </row>
    <row r="83" spans="1:26" s="51" customFormat="1" ht="12.75">
      <c r="A83" s="27"/>
      <c r="B83" s="63"/>
      <c r="C83" s="27"/>
      <c r="D83" s="27" t="s">
        <v>38</v>
      </c>
      <c r="E83" s="27"/>
      <c r="F83" s="27"/>
      <c r="G83" s="46"/>
      <c r="H83" s="194" t="s">
        <v>39</v>
      </c>
      <c r="I83" s="194"/>
      <c r="J83" s="194"/>
      <c r="K83" s="50"/>
      <c r="L83" s="50"/>
      <c r="M83" s="27"/>
      <c r="N83" s="79">
        <f>N84</f>
        <v>44155.35</v>
      </c>
      <c r="O83" s="1"/>
      <c r="Q83" s="47"/>
    </row>
    <row r="84" spans="1:26" s="51" customFormat="1" ht="15">
      <c r="A84" s="27"/>
      <c r="B84" s="63"/>
      <c r="C84" s="27"/>
      <c r="D84" s="27"/>
      <c r="E84" s="27" t="s">
        <v>40</v>
      </c>
      <c r="F84" s="27"/>
      <c r="G84" s="46"/>
      <c r="H84" s="194" t="s">
        <v>39</v>
      </c>
      <c r="I84" s="194"/>
      <c r="J84" s="194"/>
      <c r="K84" s="50"/>
      <c r="L84" s="50"/>
      <c r="M84" s="27"/>
      <c r="N84" s="112">
        <f>27000+17155.35</f>
        <v>44155.35</v>
      </c>
      <c r="O84" s="104"/>
      <c r="P84" s="88"/>
      <c r="Q84" s="1"/>
      <c r="R84" s="48"/>
      <c r="S84" s="47"/>
      <c r="U84" s="1"/>
      <c r="V84" s="1"/>
    </row>
    <row r="85" spans="1:26" s="51" customFormat="1" ht="12.75" customHeight="1">
      <c r="A85" s="43"/>
      <c r="B85" s="43"/>
      <c r="C85" s="44" t="s">
        <v>41</v>
      </c>
      <c r="D85" s="43"/>
      <c r="E85" s="43"/>
      <c r="F85" s="43"/>
      <c r="G85" s="160" t="s">
        <v>42</v>
      </c>
      <c r="H85" s="161"/>
      <c r="I85" s="161"/>
      <c r="J85" s="161"/>
      <c r="K85" s="161"/>
      <c r="L85" s="161"/>
      <c r="M85" s="43"/>
      <c r="N85" s="82">
        <f>N86+N88</f>
        <v>5705.96</v>
      </c>
      <c r="O85" s="1"/>
      <c r="Q85" s="47"/>
    </row>
    <row r="86" spans="1:26" s="74" customFormat="1" ht="12.75">
      <c r="A86" s="71"/>
      <c r="B86" s="71"/>
      <c r="C86" s="71"/>
      <c r="D86" s="95" t="s">
        <v>93</v>
      </c>
      <c r="E86" s="71"/>
      <c r="F86" s="71"/>
      <c r="G86" s="164" t="s">
        <v>94</v>
      </c>
      <c r="H86" s="165"/>
      <c r="I86" s="165"/>
      <c r="J86" s="165"/>
      <c r="K86" s="165"/>
      <c r="L86" s="165"/>
      <c r="M86" s="71"/>
      <c r="N86" s="79">
        <f>N87</f>
        <v>3205.96</v>
      </c>
      <c r="O86" s="73"/>
      <c r="P86" s="71"/>
      <c r="Q86" s="71"/>
      <c r="R86" s="71"/>
      <c r="S86" s="71"/>
    </row>
    <row r="87" spans="1:26" s="74" customFormat="1" ht="15">
      <c r="A87" s="71"/>
      <c r="B87" s="71"/>
      <c r="C87" s="71"/>
      <c r="D87" s="71"/>
      <c r="E87" s="95" t="s">
        <v>95</v>
      </c>
      <c r="F87" s="71"/>
      <c r="G87" s="164" t="s">
        <v>94</v>
      </c>
      <c r="H87" s="165"/>
      <c r="I87" s="165"/>
      <c r="J87" s="165"/>
      <c r="K87" s="165"/>
      <c r="L87" s="165"/>
      <c r="M87" s="71"/>
      <c r="N87" s="93">
        <f>1494.96+1711</f>
        <v>3205.96</v>
      </c>
      <c r="O87" s="94"/>
      <c r="P87" s="71"/>
      <c r="Q87" s="71"/>
      <c r="R87" s="71"/>
      <c r="S87" s="71"/>
    </row>
    <row r="88" spans="1:26" s="74" customFormat="1" ht="15">
      <c r="A88" s="71"/>
      <c r="B88" s="71"/>
      <c r="C88" s="71"/>
      <c r="D88" s="71" t="s">
        <v>145</v>
      </c>
      <c r="E88" s="120"/>
      <c r="F88" s="71"/>
      <c r="G88" s="120"/>
      <c r="H88" s="121" t="s">
        <v>146</v>
      </c>
      <c r="I88" s="121"/>
      <c r="J88" s="121"/>
      <c r="K88" s="121"/>
      <c r="L88" s="121"/>
      <c r="M88" s="71"/>
      <c r="N88" s="47">
        <f>N89</f>
        <v>2500</v>
      </c>
      <c r="O88" s="103"/>
      <c r="P88" s="73"/>
      <c r="Q88" s="71"/>
      <c r="R88" s="71"/>
      <c r="S88" s="71"/>
      <c r="U88" s="72"/>
    </row>
    <row r="89" spans="1:26" s="74" customFormat="1" ht="15">
      <c r="A89" s="71"/>
      <c r="B89" s="71"/>
      <c r="C89" s="71"/>
      <c r="D89" s="71"/>
      <c r="E89" s="120" t="s">
        <v>147</v>
      </c>
      <c r="F89" s="71"/>
      <c r="G89" s="120"/>
      <c r="H89" s="121" t="s">
        <v>146</v>
      </c>
      <c r="I89" s="121"/>
      <c r="J89" s="121"/>
      <c r="K89" s="121"/>
      <c r="L89" s="121"/>
      <c r="M89" s="71"/>
      <c r="N89" s="93">
        <v>2500</v>
      </c>
      <c r="O89" s="103"/>
      <c r="P89" s="73"/>
      <c r="Q89" s="71"/>
      <c r="R89" s="71"/>
      <c r="S89" s="94"/>
      <c r="U89" s="72"/>
    </row>
    <row r="90" spans="1:26" s="134" customFormat="1" ht="15" customHeight="1">
      <c r="A90" s="138"/>
      <c r="B90" s="139"/>
      <c r="C90" s="123" t="s">
        <v>181</v>
      </c>
      <c r="D90" s="138"/>
      <c r="E90" s="138"/>
      <c r="F90" s="140"/>
      <c r="G90" s="158" t="s">
        <v>182</v>
      </c>
      <c r="H90" s="159"/>
      <c r="I90" s="159"/>
      <c r="J90" s="159"/>
      <c r="K90" s="141"/>
      <c r="L90" s="138"/>
      <c r="M90" s="142">
        <v>8721.2900000000009</v>
      </c>
      <c r="N90" s="143">
        <f>N91</f>
        <v>737.32</v>
      </c>
      <c r="O90" s="133"/>
      <c r="P90" s="133"/>
      <c r="U90" s="72"/>
    </row>
    <row r="91" spans="1:26" s="144" customFormat="1" ht="12" customHeight="1">
      <c r="B91" s="145"/>
      <c r="D91" s="144" t="s">
        <v>183</v>
      </c>
      <c r="F91" s="146"/>
      <c r="G91" s="164" t="s">
        <v>184</v>
      </c>
      <c r="H91" s="165"/>
      <c r="I91" s="165"/>
      <c r="J91" s="165"/>
      <c r="K91" s="147"/>
      <c r="M91" s="148">
        <v>8721.2900000000009</v>
      </c>
      <c r="N91" s="72">
        <f>N92</f>
        <v>737.32</v>
      </c>
      <c r="O91" s="148"/>
      <c r="P91" s="73"/>
      <c r="U91" s="72"/>
    </row>
    <row r="92" spans="1:26" s="144" customFormat="1" ht="12" customHeight="1">
      <c r="B92" s="145"/>
      <c r="E92" s="144" t="s">
        <v>185</v>
      </c>
      <c r="F92" s="146"/>
      <c r="G92" s="164" t="s">
        <v>184</v>
      </c>
      <c r="H92" s="165"/>
      <c r="I92" s="165"/>
      <c r="J92" s="165"/>
      <c r="K92" s="147"/>
      <c r="M92" s="148">
        <v>8721.2900000000009</v>
      </c>
      <c r="N92" s="103">
        <v>737.32</v>
      </c>
      <c r="O92" s="148"/>
      <c r="P92" s="149"/>
      <c r="Q92" s="94"/>
      <c r="R92" s="94"/>
      <c r="S92" s="94"/>
      <c r="T92" s="103"/>
      <c r="U92" s="72"/>
      <c r="Z92" s="148"/>
    </row>
    <row r="93" spans="1:26" s="74" customFormat="1" ht="15">
      <c r="A93" s="71"/>
      <c r="B93" s="71"/>
      <c r="C93" s="117" t="s">
        <v>132</v>
      </c>
      <c r="D93" s="71"/>
      <c r="E93" s="118"/>
      <c r="F93" s="71"/>
      <c r="G93" s="118"/>
      <c r="H93" s="160" t="s">
        <v>131</v>
      </c>
      <c r="I93" s="161"/>
      <c r="J93" s="161"/>
      <c r="K93" s="161"/>
      <c r="L93" s="161"/>
      <c r="M93" s="161"/>
      <c r="N93" s="132">
        <f>N94</f>
        <v>500000</v>
      </c>
      <c r="O93" s="94"/>
      <c r="P93" s="71"/>
      <c r="Q93" s="71"/>
      <c r="R93" s="71"/>
      <c r="S93" s="71"/>
    </row>
    <row r="94" spans="1:26" s="74" customFormat="1" ht="15">
      <c r="A94" s="71"/>
      <c r="B94" s="71"/>
      <c r="C94" s="71"/>
      <c r="D94" s="71" t="s">
        <v>133</v>
      </c>
      <c r="E94" s="118"/>
      <c r="F94" s="71"/>
      <c r="G94" s="118"/>
      <c r="H94" t="s">
        <v>135</v>
      </c>
      <c r="I94" s="119"/>
      <c r="J94" s="119"/>
      <c r="K94" s="119"/>
      <c r="L94" s="119"/>
      <c r="M94" s="71"/>
      <c r="N94" s="93">
        <f>N95</f>
        <v>500000</v>
      </c>
      <c r="O94" s="94"/>
      <c r="P94" s="71"/>
      <c r="Q94" s="71"/>
      <c r="R94" s="71"/>
      <c r="S94" s="71"/>
    </row>
    <row r="95" spans="1:26" s="74" customFormat="1" ht="15">
      <c r="A95" s="71"/>
      <c r="B95" s="71"/>
      <c r="C95" s="71"/>
      <c r="D95" s="71"/>
      <c r="E95" s="118" t="s">
        <v>134</v>
      </c>
      <c r="F95" s="71"/>
      <c r="G95" s="118"/>
      <c r="H95" t="s">
        <v>135</v>
      </c>
      <c r="I95" s="119"/>
      <c r="J95" s="119"/>
      <c r="K95" s="119"/>
      <c r="L95" s="119"/>
      <c r="M95" s="71"/>
      <c r="N95" s="112">
        <v>500000</v>
      </c>
      <c r="O95" s="94"/>
      <c r="P95" s="71"/>
      <c r="Q95" s="71"/>
      <c r="R95" s="71"/>
      <c r="S95" s="71"/>
    </row>
    <row r="96" spans="1:26" s="51" customFormat="1" ht="12.75" customHeight="1">
      <c r="A96" s="43"/>
      <c r="B96" s="43"/>
      <c r="C96" s="44" t="s">
        <v>43</v>
      </c>
      <c r="D96" s="43"/>
      <c r="E96" s="43"/>
      <c r="F96" s="43"/>
      <c r="G96" s="160" t="s">
        <v>44</v>
      </c>
      <c r="H96" s="161"/>
      <c r="I96" s="161"/>
      <c r="J96" s="161"/>
      <c r="K96" s="161"/>
      <c r="L96" s="161"/>
      <c r="M96" s="43"/>
      <c r="N96" s="82">
        <f>N103+N101+N99+N97</f>
        <v>20949.02</v>
      </c>
      <c r="O96" s="1"/>
      <c r="Q96" s="47"/>
    </row>
    <row r="97" spans="1:25" s="74" customFormat="1" ht="12.75">
      <c r="A97" s="71"/>
      <c r="B97" s="71"/>
      <c r="C97" s="71"/>
      <c r="D97" s="127" t="s">
        <v>174</v>
      </c>
      <c r="E97" s="136"/>
      <c r="F97" s="136"/>
      <c r="G97" s="136"/>
      <c r="H97" s="164" t="s">
        <v>175</v>
      </c>
      <c r="I97" s="165"/>
      <c r="J97" s="165"/>
      <c r="K97" s="128"/>
      <c r="L97" s="128"/>
      <c r="M97" s="71"/>
      <c r="N97" s="47">
        <f>N98</f>
        <v>1213.6500000000001</v>
      </c>
      <c r="O97" s="73"/>
      <c r="P97" s="73"/>
      <c r="Q97" s="71"/>
      <c r="R97" s="71"/>
      <c r="S97" s="71"/>
      <c r="U97" s="72"/>
    </row>
    <row r="98" spans="1:25" s="74" customFormat="1" ht="15">
      <c r="A98" s="71"/>
      <c r="B98" s="71"/>
      <c r="C98" s="71"/>
      <c r="D98" s="127"/>
      <c r="E98" s="136" t="s">
        <v>176</v>
      </c>
      <c r="F98" s="136"/>
      <c r="G98" s="136"/>
      <c r="H98" s="164" t="s">
        <v>175</v>
      </c>
      <c r="I98" s="165"/>
      <c r="J98" s="165"/>
      <c r="K98" s="128"/>
      <c r="L98" s="128"/>
      <c r="M98" s="71"/>
      <c r="N98" s="93">
        <v>1213.6500000000001</v>
      </c>
      <c r="O98" s="73"/>
      <c r="P98" s="73"/>
      <c r="Q98" s="94"/>
      <c r="R98" s="94"/>
      <c r="S98" s="94"/>
      <c r="T98" s="94"/>
      <c r="U98" s="72"/>
      <c r="V98" s="75"/>
    </row>
    <row r="99" spans="1:25" s="74" customFormat="1" ht="12.75">
      <c r="A99" s="71"/>
      <c r="B99" s="71"/>
      <c r="C99" s="71"/>
      <c r="D99" s="120" t="s">
        <v>142</v>
      </c>
      <c r="E99" s="71"/>
      <c r="F99" s="71"/>
      <c r="G99" s="164" t="s">
        <v>143</v>
      </c>
      <c r="H99" s="165"/>
      <c r="I99" s="165"/>
      <c r="J99" s="165"/>
      <c r="K99" s="165"/>
      <c r="L99" s="165"/>
      <c r="M99" s="71"/>
      <c r="N99" s="47">
        <f>N100</f>
        <v>16526.759999999998</v>
      </c>
      <c r="O99" s="73"/>
      <c r="P99" s="73"/>
      <c r="Q99" s="71"/>
      <c r="R99" s="71"/>
      <c r="S99" s="71"/>
    </row>
    <row r="100" spans="1:25" s="74" customFormat="1" ht="15">
      <c r="A100" s="71"/>
      <c r="B100" s="71"/>
      <c r="C100" s="71"/>
      <c r="D100" s="71"/>
      <c r="E100" s="120" t="s">
        <v>144</v>
      </c>
      <c r="F100" s="71"/>
      <c r="G100" s="164" t="s">
        <v>143</v>
      </c>
      <c r="H100" s="165"/>
      <c r="I100" s="165"/>
      <c r="J100" s="165"/>
      <c r="K100" s="165"/>
      <c r="L100" s="165"/>
      <c r="M100" s="71"/>
      <c r="N100" s="93">
        <f>810+6361.36+9355.4</f>
        <v>16526.759999999998</v>
      </c>
      <c r="O100" s="73"/>
      <c r="P100" s="94"/>
      <c r="Q100" s="94"/>
      <c r="R100" s="94"/>
      <c r="S100" s="94"/>
      <c r="T100" s="94"/>
      <c r="U100" s="24"/>
      <c r="V100" s="75"/>
      <c r="W100" s="72"/>
      <c r="X100" s="73"/>
      <c r="Y100" s="73"/>
    </row>
    <row r="101" spans="1:25" s="74" customFormat="1" ht="12.75">
      <c r="A101" s="71"/>
      <c r="B101" s="71"/>
      <c r="C101" s="71"/>
      <c r="D101" s="71" t="s">
        <v>139</v>
      </c>
      <c r="E101" s="120"/>
      <c r="F101" s="71"/>
      <c r="G101" s="120"/>
      <c r="H101" s="196" t="s">
        <v>140</v>
      </c>
      <c r="I101" s="196"/>
      <c r="J101" s="196"/>
      <c r="K101" s="121"/>
      <c r="L101" s="121"/>
      <c r="M101" s="71"/>
      <c r="N101" s="83">
        <f>N102</f>
        <v>1930</v>
      </c>
      <c r="O101" s="73"/>
      <c r="P101" s="73"/>
      <c r="Q101" s="73"/>
      <c r="R101" s="73"/>
      <c r="S101" s="71"/>
      <c r="U101" s="72"/>
    </row>
    <row r="102" spans="1:25" s="74" customFormat="1" ht="15">
      <c r="A102" s="71"/>
      <c r="B102" s="71"/>
      <c r="C102" s="71"/>
      <c r="D102" s="71"/>
      <c r="E102" s="120" t="s">
        <v>141</v>
      </c>
      <c r="F102" s="71"/>
      <c r="G102" s="120"/>
      <c r="H102" s="196" t="s">
        <v>140</v>
      </c>
      <c r="I102" s="196"/>
      <c r="J102" s="196"/>
      <c r="K102" s="121"/>
      <c r="L102" s="121"/>
      <c r="M102" s="71"/>
      <c r="N102" s="93">
        <v>1930</v>
      </c>
      <c r="O102" s="87"/>
      <c r="P102" s="87"/>
      <c r="Q102" s="87"/>
      <c r="R102" s="87"/>
      <c r="S102" s="87"/>
      <c r="T102" s="87"/>
      <c r="U102" s="24"/>
      <c r="W102" s="72"/>
      <c r="Y102" s="73"/>
    </row>
    <row r="103" spans="1:25" s="51" customFormat="1" ht="15">
      <c r="A103" s="27"/>
      <c r="B103" s="27"/>
      <c r="C103" s="27"/>
      <c r="D103" s="27" t="s">
        <v>45</v>
      </c>
      <c r="E103" s="46"/>
      <c r="F103" s="27"/>
      <c r="G103" s="46"/>
      <c r="H103" s="194" t="s">
        <v>46</v>
      </c>
      <c r="I103" s="194"/>
      <c r="J103" s="194"/>
      <c r="K103" s="50"/>
      <c r="L103" s="50"/>
      <c r="M103" s="27"/>
      <c r="N103" s="79">
        <f>N104</f>
        <v>1278.6099999999999</v>
      </c>
      <c r="O103" s="1"/>
      <c r="P103" s="100"/>
      <c r="Q103" s="47"/>
    </row>
    <row r="104" spans="1:25" s="51" customFormat="1" ht="15">
      <c r="A104" s="27"/>
      <c r="B104" s="27"/>
      <c r="C104" s="27"/>
      <c r="D104" s="27"/>
      <c r="E104" s="46" t="s">
        <v>47</v>
      </c>
      <c r="F104" s="27"/>
      <c r="G104" s="46"/>
      <c r="H104" s="194" t="s">
        <v>46</v>
      </c>
      <c r="I104" s="194"/>
      <c r="J104" s="194"/>
      <c r="K104" s="50"/>
      <c r="L104" s="50"/>
      <c r="M104" s="27"/>
      <c r="N104" s="93">
        <v>1278.6099999999999</v>
      </c>
      <c r="O104" s="87"/>
      <c r="P104" s="87"/>
      <c r="Q104" s="24"/>
      <c r="S104" s="47"/>
      <c r="U104" s="1"/>
    </row>
    <row r="105" spans="1:25" s="51" customFormat="1" ht="15">
      <c r="A105" s="27"/>
      <c r="B105" s="27"/>
      <c r="C105" s="27"/>
      <c r="D105" s="27"/>
      <c r="E105" s="124"/>
      <c r="F105" s="27"/>
      <c r="G105" s="124"/>
      <c r="H105" s="126"/>
      <c r="I105" s="126"/>
      <c r="J105" s="126"/>
      <c r="K105" s="125"/>
      <c r="L105" s="125"/>
      <c r="M105" s="27"/>
      <c r="N105" s="93"/>
      <c r="O105" s="87">
        <f>N81</f>
        <v>571547.64999999991</v>
      </c>
      <c r="P105" s="87"/>
      <c r="Q105" s="24"/>
      <c r="S105" s="47"/>
      <c r="U105" s="1"/>
    </row>
    <row r="106" spans="1:25" s="51" customFormat="1" ht="15.75">
      <c r="A106" s="60"/>
      <c r="B106" s="58">
        <v>2.6</v>
      </c>
      <c r="C106" s="41"/>
      <c r="D106" s="41"/>
      <c r="E106" s="41"/>
      <c r="F106" s="41"/>
      <c r="G106" s="162" t="s">
        <v>186</v>
      </c>
      <c r="H106" s="163"/>
      <c r="I106" s="163"/>
      <c r="J106" s="163"/>
      <c r="K106" s="163"/>
      <c r="L106" s="163"/>
      <c r="M106" s="41"/>
      <c r="N106" s="101">
        <f>N107+N110</f>
        <v>2615024</v>
      </c>
      <c r="O106" s="87"/>
      <c r="P106" s="87"/>
      <c r="Q106" s="24"/>
      <c r="S106" s="47"/>
      <c r="U106" s="1"/>
    </row>
    <row r="107" spans="1:25" s="51" customFormat="1" ht="15">
      <c r="A107" s="27"/>
      <c r="B107" s="27"/>
      <c r="C107" s="123" t="s">
        <v>163</v>
      </c>
      <c r="D107" s="27"/>
      <c r="E107" s="124"/>
      <c r="F107" s="27"/>
      <c r="G107" s="124"/>
      <c r="H107" s="160" t="s">
        <v>164</v>
      </c>
      <c r="I107" s="161"/>
      <c r="J107" s="161"/>
      <c r="K107" s="161"/>
      <c r="L107" s="161"/>
      <c r="M107" s="161"/>
      <c r="N107" s="93">
        <f>N108</f>
        <v>79964</v>
      </c>
      <c r="O107" s="87"/>
      <c r="P107" s="87"/>
      <c r="Q107" s="24"/>
      <c r="S107" s="47"/>
      <c r="U107" s="1"/>
    </row>
    <row r="108" spans="1:25" s="51" customFormat="1" ht="15">
      <c r="A108" s="27"/>
      <c r="B108" s="27"/>
      <c r="C108" s="123"/>
      <c r="D108" s="27" t="s">
        <v>166</v>
      </c>
      <c r="E108" s="124"/>
      <c r="F108" s="27"/>
      <c r="G108" s="124"/>
      <c r="H108" t="s">
        <v>165</v>
      </c>
      <c r="I108" s="126"/>
      <c r="J108" s="126"/>
      <c r="K108" s="125"/>
      <c r="L108" s="125"/>
      <c r="M108" s="27"/>
      <c r="N108" s="93">
        <f>N109</f>
        <v>79964</v>
      </c>
      <c r="O108" s="87"/>
      <c r="P108" s="87"/>
      <c r="Q108" s="24"/>
      <c r="S108" s="47"/>
      <c r="U108" s="1"/>
    </row>
    <row r="109" spans="1:25" s="51" customFormat="1" ht="15">
      <c r="A109" s="27"/>
      <c r="B109" s="27"/>
      <c r="C109" s="123"/>
      <c r="E109" s="27" t="s">
        <v>167</v>
      </c>
      <c r="F109" s="27"/>
      <c r="G109" s="96"/>
      <c r="H109" t="s">
        <v>165</v>
      </c>
      <c r="I109" s="98"/>
      <c r="J109" s="98"/>
      <c r="K109" s="97"/>
      <c r="L109" s="97"/>
      <c r="M109" s="27"/>
      <c r="N109" s="112">
        <v>79964</v>
      </c>
      <c r="O109" s="1"/>
      <c r="P109" s="87"/>
      <c r="Q109" s="24"/>
      <c r="S109" s="47"/>
      <c r="U109" s="1"/>
    </row>
    <row r="110" spans="1:25" s="51" customFormat="1" ht="15">
      <c r="A110" s="27"/>
      <c r="B110" s="27"/>
      <c r="C110" s="123" t="s">
        <v>168</v>
      </c>
      <c r="E110" s="27"/>
      <c r="F110" s="27"/>
      <c r="G110" s="124"/>
      <c r="H110" s="160" t="s">
        <v>169</v>
      </c>
      <c r="I110" s="161"/>
      <c r="J110" s="161"/>
      <c r="K110" s="161"/>
      <c r="L110" s="161"/>
      <c r="M110" s="161"/>
      <c r="N110" s="112">
        <f>N111</f>
        <v>2535060</v>
      </c>
      <c r="O110" s="1"/>
      <c r="P110" s="87"/>
      <c r="Q110" s="24"/>
      <c r="S110" s="47"/>
      <c r="U110" s="1"/>
    </row>
    <row r="111" spans="1:25" s="51" customFormat="1" ht="15">
      <c r="A111" s="27"/>
      <c r="B111" s="27"/>
      <c r="C111" s="27"/>
      <c r="D111" s="51" t="s">
        <v>171</v>
      </c>
      <c r="E111" s="27"/>
      <c r="F111" s="27"/>
      <c r="G111" s="124"/>
      <c r="H111" t="s">
        <v>170</v>
      </c>
      <c r="I111" s="126"/>
      <c r="J111" s="126"/>
      <c r="K111" s="125"/>
      <c r="L111" s="125"/>
      <c r="M111" s="27"/>
      <c r="N111" s="112">
        <f>N112</f>
        <v>2535060</v>
      </c>
      <c r="O111" s="1"/>
      <c r="P111" s="87"/>
      <c r="Q111" s="24"/>
      <c r="S111" s="47"/>
      <c r="U111" s="1"/>
    </row>
    <row r="112" spans="1:25" s="51" customFormat="1" ht="15">
      <c r="A112" s="27"/>
      <c r="B112" s="27"/>
      <c r="C112" s="27"/>
      <c r="E112" s="27" t="s">
        <v>172</v>
      </c>
      <c r="F112" s="27"/>
      <c r="G112" s="124"/>
      <c r="H112" t="s">
        <v>170</v>
      </c>
      <c r="I112" s="126"/>
      <c r="J112" s="126"/>
      <c r="K112" s="125"/>
      <c r="L112" s="125"/>
      <c r="M112" s="27"/>
      <c r="N112" s="112">
        <v>2535060</v>
      </c>
      <c r="O112" s="1"/>
      <c r="P112" s="87"/>
      <c r="Q112" s="24"/>
      <c r="S112" s="47"/>
      <c r="U112" s="1"/>
    </row>
    <row r="113" spans="1:25" s="51" customFormat="1" ht="15">
      <c r="A113" s="27"/>
      <c r="B113" s="27"/>
      <c r="C113" s="27"/>
      <c r="E113" s="27"/>
      <c r="F113" s="27"/>
      <c r="G113" s="124"/>
      <c r="H113"/>
      <c r="I113" s="126"/>
      <c r="J113" s="126"/>
      <c r="K113" s="125"/>
      <c r="L113" s="125"/>
      <c r="M113" s="27"/>
      <c r="N113" s="112"/>
      <c r="O113" s="1">
        <f>N106</f>
        <v>2615024</v>
      </c>
      <c r="P113" s="87"/>
      <c r="Q113" s="24"/>
      <c r="S113" s="47"/>
      <c r="U113" s="1"/>
    </row>
    <row r="114" spans="1:25">
      <c r="A114" s="27"/>
      <c r="B114" s="27"/>
      <c r="C114" s="27"/>
      <c r="D114" s="27"/>
      <c r="E114" s="27"/>
      <c r="F114" s="27"/>
      <c r="G114" s="27"/>
      <c r="H114" s="194"/>
      <c r="I114" s="194"/>
      <c r="J114" s="194"/>
      <c r="K114" s="50"/>
      <c r="L114" s="50"/>
      <c r="M114" s="50"/>
      <c r="N114" s="82"/>
      <c r="O114" s="1"/>
      <c r="Q114" s="47"/>
    </row>
    <row r="115" spans="1:25">
      <c r="A115" s="27"/>
      <c r="B115" s="27"/>
      <c r="C115" s="27"/>
      <c r="D115" s="27"/>
      <c r="E115" s="27"/>
      <c r="F115" s="27"/>
      <c r="G115" s="27"/>
      <c r="H115" s="126"/>
      <c r="I115" s="126"/>
      <c r="J115" s="126"/>
      <c r="K115" s="125"/>
      <c r="L115" s="125"/>
      <c r="M115" s="125"/>
      <c r="N115" s="82"/>
      <c r="O115" s="1"/>
      <c r="Q115" s="47"/>
    </row>
    <row r="116" spans="1:25" s="51" customFormat="1" ht="15">
      <c r="A116" s="27"/>
      <c r="B116" s="27"/>
      <c r="C116" s="27"/>
      <c r="D116" s="27"/>
      <c r="E116" s="27"/>
      <c r="F116" s="27"/>
      <c r="G116" s="27"/>
      <c r="H116" s="169" t="s">
        <v>55</v>
      </c>
      <c r="I116" s="185"/>
      <c r="J116" s="185"/>
      <c r="K116" s="184"/>
      <c r="L116" s="184"/>
      <c r="M116" s="27"/>
      <c r="N116" s="82"/>
      <c r="O116" s="45">
        <f>+O114+O80+O37+O113+O105</f>
        <v>20118353.509999998</v>
      </c>
      <c r="P116" s="100"/>
      <c r="Q116" s="105"/>
      <c r="R116" s="27"/>
      <c r="S116" s="27"/>
      <c r="T116" s="27"/>
      <c r="U116" s="27"/>
      <c r="V116" s="27"/>
      <c r="W116" s="27"/>
      <c r="X116" s="27"/>
      <c r="Y116" s="27"/>
    </row>
    <row r="117" spans="1:25" s="51" customFormat="1" ht="15.75">
      <c r="A117" s="27"/>
      <c r="B117" s="27"/>
      <c r="C117" s="27"/>
      <c r="D117" s="27"/>
      <c r="E117" s="27"/>
      <c r="F117" s="27"/>
      <c r="G117" s="27"/>
      <c r="H117" s="186" t="s">
        <v>56</v>
      </c>
      <c r="I117" s="187"/>
      <c r="J117" s="187"/>
      <c r="K117" s="187"/>
      <c r="L117" s="187"/>
      <c r="M117" s="64"/>
      <c r="N117" s="102"/>
      <c r="O117" s="61">
        <f>O116</f>
        <v>20118353.509999998</v>
      </c>
      <c r="P117" s="27"/>
      <c r="Q117" s="27"/>
      <c r="R117" s="27"/>
      <c r="S117" s="27"/>
      <c r="T117" s="27"/>
      <c r="U117" s="27"/>
      <c r="V117" s="27"/>
      <c r="W117" s="27"/>
      <c r="X117" s="27"/>
      <c r="Y117" s="27"/>
    </row>
    <row r="118" spans="1:25" s="51" customFormat="1" ht="15.75" customHeight="1">
      <c r="A118" s="27"/>
      <c r="B118" s="27"/>
      <c r="C118" s="27"/>
      <c r="D118" s="27"/>
      <c r="E118" s="27"/>
      <c r="F118" s="64"/>
      <c r="G118" s="64"/>
      <c r="H118" s="186" t="s">
        <v>57</v>
      </c>
      <c r="I118" s="187"/>
      <c r="J118" s="187"/>
      <c r="K118" s="187"/>
      <c r="L118" s="187"/>
      <c r="M118" s="64"/>
      <c r="N118" s="102"/>
      <c r="O118" s="61">
        <f>O13-O117</f>
        <v>6166716.2899999991</v>
      </c>
      <c r="P118" s="27"/>
      <c r="Q118" s="27"/>
      <c r="R118" s="27"/>
      <c r="S118" s="27"/>
      <c r="T118" s="27"/>
      <c r="U118" s="27"/>
      <c r="V118" s="27"/>
      <c r="W118" s="27"/>
      <c r="X118" s="27"/>
      <c r="Y118" s="27"/>
    </row>
    <row r="119" spans="1:25" s="51" customFormat="1" ht="15">
      <c r="A119" s="27"/>
      <c r="B119" s="27"/>
      <c r="C119" s="27"/>
      <c r="D119" s="27"/>
      <c r="E119" s="27"/>
      <c r="F119" s="64"/>
      <c r="G119" s="64"/>
      <c r="H119" s="65"/>
      <c r="I119" s="66"/>
      <c r="J119" s="66"/>
      <c r="K119" s="66"/>
      <c r="L119" s="66"/>
      <c r="M119" s="27"/>
      <c r="N119" s="79"/>
      <c r="O119" s="1"/>
      <c r="P119" s="27"/>
      <c r="Q119" s="27"/>
      <c r="R119" s="27"/>
      <c r="S119" s="27"/>
      <c r="T119" s="27"/>
      <c r="U119" s="27"/>
      <c r="V119" s="27"/>
      <c r="W119" s="27"/>
      <c r="X119" s="27"/>
      <c r="Y119" s="27"/>
    </row>
    <row r="120" spans="1:25" s="51" customFormat="1" ht="15">
      <c r="A120" s="27"/>
      <c r="B120" s="27"/>
      <c r="C120" s="27"/>
      <c r="D120" s="27"/>
      <c r="E120" s="27"/>
      <c r="F120" s="27"/>
      <c r="G120" s="27"/>
      <c r="H120" s="188" t="s">
        <v>180</v>
      </c>
      <c r="I120" s="189"/>
      <c r="J120" s="189"/>
      <c r="K120" s="184"/>
      <c r="L120" s="184"/>
      <c r="M120" s="27"/>
      <c r="N120" s="79"/>
      <c r="O120" s="89">
        <v>6166716.2899999954</v>
      </c>
      <c r="P120" s="27"/>
      <c r="Q120" s="27"/>
      <c r="R120" s="27"/>
      <c r="S120" s="27"/>
      <c r="T120" s="27"/>
      <c r="U120" s="27"/>
      <c r="V120" s="27"/>
      <c r="W120" s="27"/>
      <c r="X120" s="27"/>
      <c r="Y120" s="27"/>
    </row>
    <row r="121" spans="1:25" s="51" customFormat="1" ht="15">
      <c r="A121" s="27"/>
      <c r="B121" s="27"/>
      <c r="C121" s="27"/>
      <c r="D121" s="27"/>
      <c r="E121" s="27"/>
      <c r="F121" s="27"/>
      <c r="G121" s="27"/>
      <c r="H121" s="65"/>
      <c r="I121" s="66"/>
      <c r="J121" s="66"/>
      <c r="K121" s="66"/>
      <c r="L121" s="66"/>
      <c r="M121" s="27"/>
      <c r="N121" s="79"/>
      <c r="O121" s="1">
        <f>O118-O120</f>
        <v>0</v>
      </c>
      <c r="P121" s="27"/>
      <c r="Q121" s="27"/>
      <c r="R121" s="27"/>
      <c r="S121" s="27"/>
      <c r="T121" s="27"/>
      <c r="U121" s="27"/>
      <c r="V121" s="27"/>
      <c r="W121" s="27"/>
      <c r="X121" s="27"/>
      <c r="Y121" s="27"/>
    </row>
    <row r="122" spans="1:25" s="51" customFormat="1" ht="15" customHeight="1">
      <c r="A122" s="27"/>
      <c r="B122" s="27"/>
      <c r="C122" s="27"/>
      <c r="D122" s="27"/>
      <c r="E122" s="27"/>
      <c r="F122" s="27"/>
      <c r="G122" s="27"/>
      <c r="H122" s="190" t="s">
        <v>58</v>
      </c>
      <c r="I122" s="191"/>
      <c r="J122" s="191"/>
      <c r="K122" s="191"/>
      <c r="L122" s="191"/>
      <c r="M122" s="27"/>
      <c r="N122" s="84"/>
      <c r="O122" s="1"/>
      <c r="P122" s="27"/>
      <c r="Q122" s="27"/>
      <c r="R122" s="90" t="s">
        <v>80</v>
      </c>
      <c r="S122" s="27"/>
      <c r="T122" s="27"/>
      <c r="U122" s="27"/>
      <c r="V122" s="27"/>
      <c r="W122" s="27"/>
      <c r="X122" s="27"/>
      <c r="Y122" s="27"/>
    </row>
    <row r="123" spans="1:25" s="51" customFormat="1" ht="15">
      <c r="A123" s="27"/>
      <c r="B123" s="27"/>
      <c r="C123" s="27"/>
      <c r="D123" s="27"/>
      <c r="E123" s="27"/>
      <c r="F123" s="27"/>
      <c r="G123" s="27"/>
      <c r="H123" s="183"/>
      <c r="I123" s="184"/>
      <c r="J123" s="184"/>
      <c r="K123" s="184"/>
      <c r="L123" s="184"/>
      <c r="M123" s="27"/>
      <c r="N123" s="79"/>
      <c r="O123" s="1"/>
      <c r="P123" s="27"/>
      <c r="Q123" s="27"/>
      <c r="R123" s="90" t="s">
        <v>81</v>
      </c>
      <c r="S123" s="27"/>
      <c r="T123" s="27"/>
      <c r="U123" s="27"/>
      <c r="V123" s="27"/>
      <c r="W123" s="27"/>
      <c r="X123" s="27"/>
      <c r="Y123" s="27"/>
    </row>
    <row r="124" spans="1:25" s="51" customFormat="1" ht="12.7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79"/>
      <c r="O124" s="1"/>
      <c r="P124" s="27"/>
      <c r="Q124" s="27"/>
      <c r="R124" s="90" t="s">
        <v>173</v>
      </c>
      <c r="S124" s="27"/>
      <c r="T124" s="27"/>
      <c r="U124" s="27"/>
      <c r="V124" s="27"/>
      <c r="W124" s="27"/>
      <c r="X124" s="27"/>
      <c r="Y124" s="27"/>
    </row>
    <row r="125" spans="1:25" s="51" customFormat="1" ht="12.7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79"/>
      <c r="O125" s="1"/>
      <c r="P125" s="27"/>
      <c r="Q125" s="27"/>
      <c r="R125" s="91"/>
      <c r="S125" s="27"/>
      <c r="T125" s="27"/>
      <c r="U125" s="27"/>
      <c r="V125" s="27"/>
      <c r="W125" s="27"/>
      <c r="X125" s="27"/>
      <c r="Y125" s="27"/>
    </row>
    <row r="126" spans="1:25" s="51" customFormat="1" ht="12.7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79"/>
      <c r="O126" s="1"/>
      <c r="P126" s="27"/>
      <c r="Q126" s="27"/>
      <c r="R126" s="91"/>
      <c r="S126" s="27"/>
      <c r="T126" s="27"/>
      <c r="U126" s="27"/>
      <c r="V126" s="27"/>
      <c r="W126" s="27"/>
      <c r="X126" s="27"/>
      <c r="Y126" s="27"/>
    </row>
    <row r="127" spans="1:25" s="51" customFormat="1" ht="12.7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79"/>
      <c r="O127" s="45"/>
      <c r="P127" s="27"/>
      <c r="Q127" s="27"/>
      <c r="R127" s="92" t="s">
        <v>3</v>
      </c>
      <c r="S127" s="67">
        <f>O13</f>
        <v>26285069.799999997</v>
      </c>
      <c r="T127" s="27"/>
      <c r="U127" s="27"/>
      <c r="V127" s="27"/>
      <c r="W127" s="27"/>
      <c r="X127" s="27"/>
      <c r="Y127" s="27"/>
    </row>
    <row r="128" spans="1:25" s="51" customFormat="1" ht="12.7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79"/>
      <c r="O128" s="1"/>
      <c r="P128" s="68"/>
      <c r="Q128" s="27"/>
      <c r="R128" s="91" t="s">
        <v>82</v>
      </c>
      <c r="S128" s="47">
        <f>O37</f>
        <v>10651120.219999999</v>
      </c>
      <c r="T128" s="99">
        <f>S128/$S$132</f>
        <v>0.52942305714559446</v>
      </c>
      <c r="U128" s="27"/>
      <c r="V128" s="27"/>
      <c r="W128" s="27"/>
      <c r="X128" s="27"/>
      <c r="Y128" s="27"/>
    </row>
    <row r="129" spans="1:25" s="51" customFormat="1" ht="12.7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79"/>
      <c r="O129" s="1"/>
      <c r="P129" s="68"/>
      <c r="Q129" s="27"/>
      <c r="R129" s="91" t="s">
        <v>83</v>
      </c>
      <c r="S129" s="47">
        <f>O80</f>
        <v>6280661.6400000006</v>
      </c>
      <c r="T129" s="99">
        <f>S129/$S$132</f>
        <v>0.3121856685179602</v>
      </c>
      <c r="U129" s="27"/>
      <c r="V129" s="27"/>
      <c r="W129" s="27"/>
      <c r="X129" s="27"/>
      <c r="Y129" s="27"/>
    </row>
    <row r="130" spans="1:25" s="51" customFormat="1" ht="12.7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79"/>
      <c r="O130" s="1"/>
      <c r="P130" s="68"/>
      <c r="Q130" s="27"/>
      <c r="R130" s="91" t="s">
        <v>84</v>
      </c>
      <c r="S130" s="47">
        <f>O105</f>
        <v>571547.64999999991</v>
      </c>
      <c r="T130" s="99">
        <f>S130/$S$132</f>
        <v>2.8409265684485926E-2</v>
      </c>
      <c r="U130" s="27"/>
      <c r="V130" s="27"/>
      <c r="W130" s="27"/>
      <c r="X130" s="27"/>
      <c r="Y130" s="27"/>
    </row>
    <row r="131" spans="1:25" s="51" customFormat="1" ht="12.7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79"/>
      <c r="O131" s="1"/>
      <c r="P131" s="68"/>
      <c r="Q131" s="27"/>
      <c r="R131" s="91" t="s">
        <v>187</v>
      </c>
      <c r="S131" s="47">
        <f>O113</f>
        <v>2615024</v>
      </c>
      <c r="T131" s="99">
        <f t="shared" ref="T131:T132" si="0">S131/$S$132</f>
        <v>0.12998200865195952</v>
      </c>
      <c r="U131" s="27"/>
      <c r="V131" s="27"/>
      <c r="W131" s="27"/>
      <c r="X131" s="27"/>
      <c r="Y131" s="27"/>
    </row>
    <row r="132" spans="1:25" s="51" customFormat="1" ht="12.75">
      <c r="A132" s="27"/>
      <c r="B132" s="27"/>
      <c r="C132" s="27"/>
      <c r="D132" s="27"/>
      <c r="E132" s="27"/>
      <c r="F132" s="27"/>
      <c r="G132" s="27"/>
      <c r="H132" s="166"/>
      <c r="I132" s="167"/>
      <c r="J132" s="167"/>
      <c r="K132" s="167"/>
      <c r="L132" s="167"/>
      <c r="M132" s="167"/>
      <c r="N132" s="79"/>
      <c r="O132" s="1"/>
      <c r="P132" s="68"/>
      <c r="Q132" s="27"/>
      <c r="R132" s="92" t="s">
        <v>85</v>
      </c>
      <c r="S132" s="47">
        <f>SUM(S128:S131)</f>
        <v>20118353.509999998</v>
      </c>
      <c r="T132" s="99">
        <f t="shared" si="0"/>
        <v>1</v>
      </c>
      <c r="U132" s="27"/>
      <c r="V132" s="27"/>
      <c r="W132" s="27"/>
      <c r="X132" s="27"/>
      <c r="Y132" s="27"/>
    </row>
    <row r="133" spans="1:25" s="51" customFormat="1" ht="12.75">
      <c r="A133" s="27"/>
      <c r="B133" s="27"/>
      <c r="C133" s="27"/>
      <c r="D133" s="27"/>
      <c r="E133" s="27"/>
      <c r="F133" s="27"/>
      <c r="G133" s="27"/>
      <c r="H133" s="166"/>
      <c r="I133" s="167"/>
      <c r="J133" s="167"/>
      <c r="K133" s="167"/>
      <c r="L133" s="167"/>
      <c r="M133" s="167"/>
      <c r="N133" s="79"/>
      <c r="O133" s="1"/>
      <c r="P133" s="27"/>
      <c r="Q133" s="27"/>
      <c r="R133" s="92" t="s">
        <v>86</v>
      </c>
      <c r="S133" s="67">
        <f>S132</f>
        <v>20118353.509999998</v>
      </c>
      <c r="T133" s="27"/>
      <c r="U133" s="27"/>
      <c r="V133" s="27"/>
      <c r="W133" s="27"/>
      <c r="X133" s="27"/>
      <c r="Y133" s="27"/>
    </row>
    <row r="134" spans="1:25" s="51" customFormat="1" ht="12.7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79"/>
      <c r="O134" s="45"/>
      <c r="P134" s="27"/>
      <c r="Q134" s="27"/>
      <c r="R134" s="92" t="s">
        <v>87</v>
      </c>
      <c r="S134" s="67">
        <f>S127-S133</f>
        <v>6166716.2899999991</v>
      </c>
      <c r="T134" s="27"/>
      <c r="U134" s="27"/>
      <c r="V134" s="27"/>
      <c r="W134" s="27"/>
      <c r="X134" s="27"/>
      <c r="Y134" s="27"/>
    </row>
    <row r="135" spans="1:25" s="51" customFormat="1" ht="12.75">
      <c r="A135" s="27"/>
      <c r="B135" s="166"/>
      <c r="C135" s="167"/>
      <c r="D135" s="167"/>
      <c r="E135" s="167"/>
      <c r="F135" s="167"/>
      <c r="G135" s="167"/>
      <c r="H135" s="27"/>
      <c r="I135" s="27"/>
      <c r="J135" s="27"/>
      <c r="K135" s="27"/>
      <c r="L135" s="27"/>
      <c r="M135" s="27"/>
      <c r="N135" s="79"/>
      <c r="O135" s="45"/>
      <c r="P135" s="27"/>
      <c r="Q135" s="27"/>
      <c r="R135" s="27"/>
      <c r="S135" s="27"/>
      <c r="T135" s="27"/>
      <c r="U135" s="27"/>
      <c r="V135" s="27"/>
      <c r="W135" s="27"/>
      <c r="X135" s="27"/>
      <c r="Y135" s="27"/>
    </row>
    <row r="136" spans="1:25" s="51" customFormat="1" ht="12.7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79"/>
      <c r="O136" s="1"/>
      <c r="P136" s="27"/>
      <c r="Q136" s="27"/>
      <c r="R136" s="27"/>
      <c r="S136" s="27"/>
      <c r="T136" s="27"/>
      <c r="U136" s="27"/>
      <c r="V136" s="27"/>
      <c r="W136" s="27"/>
      <c r="X136" s="27"/>
      <c r="Y136" s="27"/>
    </row>
    <row r="137" spans="1:25" s="51" customFormat="1" ht="12.7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79"/>
      <c r="O137" s="1"/>
      <c r="P137" s="27"/>
      <c r="Q137" s="27"/>
      <c r="R137" s="27"/>
      <c r="S137" s="27"/>
      <c r="T137" s="27"/>
      <c r="U137" s="27"/>
      <c r="V137" s="27"/>
      <c r="W137" s="27"/>
      <c r="X137" s="27"/>
      <c r="Y137" s="27"/>
    </row>
    <row r="138" spans="1:25" s="51" customFormat="1" ht="12.7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79"/>
      <c r="O138" s="1"/>
      <c r="P138" s="27"/>
      <c r="Q138" s="27"/>
      <c r="R138" s="27"/>
      <c r="S138" s="27"/>
      <c r="T138" s="27"/>
      <c r="U138" s="27"/>
      <c r="V138" s="27"/>
      <c r="W138" s="27"/>
      <c r="X138" s="27"/>
      <c r="Y138" s="27"/>
    </row>
    <row r="139" spans="1:25" s="51" customFormat="1" ht="12.7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79"/>
      <c r="O139" s="1"/>
      <c r="P139" s="27"/>
      <c r="Q139" s="27"/>
      <c r="R139" s="27"/>
      <c r="S139" s="27"/>
      <c r="T139" s="27"/>
      <c r="U139" s="27"/>
      <c r="V139" s="27"/>
      <c r="W139" s="27"/>
      <c r="X139" s="27"/>
      <c r="Y139" s="27"/>
    </row>
    <row r="140" spans="1:25" s="51" customFormat="1" ht="12.7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79"/>
      <c r="O140" s="1"/>
      <c r="P140" s="27"/>
      <c r="Q140" s="27"/>
      <c r="R140" s="27"/>
      <c r="S140" s="27"/>
      <c r="T140" s="27"/>
      <c r="U140" s="27"/>
      <c r="V140" s="27"/>
      <c r="W140" s="27"/>
      <c r="X140" s="27"/>
      <c r="Y140" s="27"/>
    </row>
    <row r="141" spans="1:25" s="51" customFormat="1" ht="12.7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79"/>
      <c r="O141" s="1"/>
      <c r="P141" s="27"/>
      <c r="Q141" s="27"/>
      <c r="R141" s="27"/>
      <c r="S141" s="27"/>
      <c r="T141" s="27"/>
      <c r="U141" s="27"/>
      <c r="V141" s="27"/>
      <c r="W141" s="27"/>
      <c r="X141" s="27"/>
      <c r="Y141" s="27"/>
    </row>
    <row r="142" spans="1:25" s="51" customFormat="1" ht="12.7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79"/>
      <c r="O142" s="1"/>
      <c r="P142" s="27"/>
      <c r="Q142" s="27"/>
      <c r="R142" s="27"/>
      <c r="S142" s="27"/>
      <c r="T142" s="27"/>
      <c r="U142" s="27"/>
      <c r="V142" s="27"/>
      <c r="W142" s="27"/>
      <c r="X142" s="27"/>
      <c r="Y142" s="27"/>
    </row>
    <row r="143" spans="1:25" s="51" customFormat="1" ht="12.7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79"/>
      <c r="O143" s="1"/>
      <c r="P143" s="27"/>
      <c r="Q143" s="27"/>
      <c r="R143" s="27"/>
      <c r="S143" s="27"/>
      <c r="T143" s="27"/>
      <c r="U143" s="27"/>
      <c r="V143" s="27"/>
      <c r="W143" s="27"/>
      <c r="X143" s="27"/>
      <c r="Y143" s="27"/>
    </row>
    <row r="144" spans="1:25" s="69" customFormat="1">
      <c r="A144" s="27"/>
      <c r="B144" s="27"/>
      <c r="C144" s="27"/>
      <c r="D144" s="27"/>
      <c r="E144" s="27"/>
      <c r="F144" s="27"/>
      <c r="G144" s="27"/>
      <c r="H144" s="28"/>
      <c r="I144" s="28"/>
      <c r="J144" s="28"/>
      <c r="K144" s="28"/>
      <c r="L144" s="28"/>
      <c r="M144" s="28"/>
      <c r="N144" s="80"/>
      <c r="O144" s="23"/>
      <c r="P144" s="28"/>
      <c r="Q144" s="28"/>
      <c r="R144" s="28"/>
      <c r="S144" s="28"/>
      <c r="T144" s="28"/>
      <c r="U144" s="28"/>
      <c r="V144" s="28"/>
      <c r="W144" s="28"/>
      <c r="X144" s="28"/>
      <c r="Y144" s="28"/>
    </row>
    <row r="145" spans="1:25" s="69" customForma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80"/>
      <c r="O145" s="23"/>
      <c r="P145" s="28"/>
      <c r="Q145" s="28"/>
      <c r="R145" s="28"/>
      <c r="S145" s="28"/>
      <c r="T145" s="28"/>
      <c r="U145" s="28"/>
      <c r="V145" s="28"/>
      <c r="W145" s="28"/>
      <c r="X145" s="28"/>
      <c r="Y145" s="28"/>
    </row>
    <row r="146" spans="1:25" s="69" customFormat="1">
      <c r="A146" s="28"/>
      <c r="B146" s="28"/>
      <c r="C146" s="28"/>
      <c r="D146" s="28"/>
      <c r="E146" s="28"/>
      <c r="F146" s="28"/>
      <c r="G146" s="28"/>
      <c r="N146" s="80"/>
      <c r="O146" s="70"/>
      <c r="P146" s="28"/>
      <c r="Q146" s="28"/>
      <c r="R146" s="28"/>
      <c r="S146" s="28"/>
      <c r="T146" s="28"/>
      <c r="U146" s="28"/>
      <c r="V146" s="28"/>
      <c r="W146" s="28"/>
      <c r="X146" s="28"/>
      <c r="Y146" s="28"/>
    </row>
    <row r="147" spans="1:25" s="69" customFormat="1">
      <c r="N147" s="80"/>
      <c r="O147" s="70"/>
      <c r="P147" s="28"/>
      <c r="Q147" s="28"/>
      <c r="R147" s="28"/>
      <c r="S147" s="28"/>
      <c r="T147" s="28"/>
      <c r="U147" s="28"/>
      <c r="V147" s="28"/>
      <c r="W147" s="28"/>
      <c r="X147" s="28"/>
      <c r="Y147" s="28"/>
    </row>
    <row r="148" spans="1:25">
      <c r="A148" s="69"/>
      <c r="B148" s="69"/>
      <c r="C148" s="69"/>
      <c r="D148" s="69"/>
      <c r="E148" s="69"/>
      <c r="F148" s="69"/>
      <c r="G148" s="69"/>
    </row>
  </sheetData>
  <mergeCells count="90">
    <mergeCell ref="H102:J102"/>
    <mergeCell ref="G99:L99"/>
    <mergeCell ref="G100:L100"/>
    <mergeCell ref="H72:J72"/>
    <mergeCell ref="H68:J68"/>
    <mergeCell ref="H71:J71"/>
    <mergeCell ref="H57:J57"/>
    <mergeCell ref="H58:J58"/>
    <mergeCell ref="G61:L61"/>
    <mergeCell ref="G62:L62"/>
    <mergeCell ref="G63:L63"/>
    <mergeCell ref="N15:N17"/>
    <mergeCell ref="H117:L117"/>
    <mergeCell ref="G96:L96"/>
    <mergeCell ref="G81:L81"/>
    <mergeCell ref="H84:J84"/>
    <mergeCell ref="G85:L85"/>
    <mergeCell ref="H80:M80"/>
    <mergeCell ref="G73:L73"/>
    <mergeCell ref="H103:J103"/>
    <mergeCell ref="H104:J104"/>
    <mergeCell ref="H82:J82"/>
    <mergeCell ref="H59:J59"/>
    <mergeCell ref="H60:J60"/>
    <mergeCell ref="H83:J83"/>
    <mergeCell ref="H114:J114"/>
    <mergeCell ref="G86:L86"/>
    <mergeCell ref="B135:G135"/>
    <mergeCell ref="H123:L123"/>
    <mergeCell ref="H132:M132"/>
    <mergeCell ref="H116:L116"/>
    <mergeCell ref="H133:M133"/>
    <mergeCell ref="H118:L118"/>
    <mergeCell ref="H120:L120"/>
    <mergeCell ref="H122:L122"/>
    <mergeCell ref="G31:L31"/>
    <mergeCell ref="G32:L32"/>
    <mergeCell ref="G33:L33"/>
    <mergeCell ref="G39:L39"/>
    <mergeCell ref="G34:L34"/>
    <mergeCell ref="G35:L35"/>
    <mergeCell ref="G36:L36"/>
    <mergeCell ref="H37:J37"/>
    <mergeCell ref="G38:L38"/>
    <mergeCell ref="A6:M6"/>
    <mergeCell ref="A7:M7"/>
    <mergeCell ref="A8:M8"/>
    <mergeCell ref="A9:M9"/>
    <mergeCell ref="A10:J10"/>
    <mergeCell ref="G30:L30"/>
    <mergeCell ref="H17:L17"/>
    <mergeCell ref="F18:F22"/>
    <mergeCell ref="G18:L18"/>
    <mergeCell ref="G19:L19"/>
    <mergeCell ref="G20:L20"/>
    <mergeCell ref="G21:L21"/>
    <mergeCell ref="A11:H11"/>
    <mergeCell ref="G22:L22"/>
    <mergeCell ref="G23:L23"/>
    <mergeCell ref="G24:L24"/>
    <mergeCell ref="A12:J12"/>
    <mergeCell ref="A13:G13"/>
    <mergeCell ref="H15:L15"/>
    <mergeCell ref="H16:L16"/>
    <mergeCell ref="G40:L40"/>
    <mergeCell ref="G41:L41"/>
    <mergeCell ref="G42:L42"/>
    <mergeCell ref="G43:L43"/>
    <mergeCell ref="H44:M44"/>
    <mergeCell ref="H45:M45"/>
    <mergeCell ref="G46:L46"/>
    <mergeCell ref="G47:L47"/>
    <mergeCell ref="G48:L48"/>
    <mergeCell ref="G49:L49"/>
    <mergeCell ref="G52:L52"/>
    <mergeCell ref="H107:M107"/>
    <mergeCell ref="G106:L106"/>
    <mergeCell ref="H110:M110"/>
    <mergeCell ref="H97:J97"/>
    <mergeCell ref="H98:J98"/>
    <mergeCell ref="G90:J90"/>
    <mergeCell ref="G91:J91"/>
    <mergeCell ref="G92:J92"/>
    <mergeCell ref="G55:L55"/>
    <mergeCell ref="G56:L56"/>
    <mergeCell ref="H74:J74"/>
    <mergeCell ref="H75:J75"/>
    <mergeCell ref="H101:J101"/>
    <mergeCell ref="H93:M93"/>
    <mergeCell ref="G87:L8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Resumen </vt:lpstr>
      <vt:lpstr>Ejecucion</vt:lpstr>
      <vt:lpstr>Grafico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elizabeth.ramirez</cp:lastModifiedBy>
  <cp:lastPrinted>2015-01-08T13:38:06Z</cp:lastPrinted>
  <dcterms:created xsi:type="dcterms:W3CDTF">2014-08-04T16:07:59Z</dcterms:created>
  <dcterms:modified xsi:type="dcterms:W3CDTF">2016-04-04T20:41:52Z</dcterms:modified>
</cp:coreProperties>
</file>