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25" windowWidth="14715" windowHeight="7680" activeTab="2"/>
  </bookViews>
  <sheets>
    <sheet name="Grafico" sheetId="6" r:id="rId1"/>
    <sheet name="Ejecución" sheetId="3" r:id="rId2"/>
    <sheet name="Resumen " sheetId="2" r:id="rId3"/>
  </sheets>
  <definedNames>
    <definedName name="MyExchangeRate" localSheetId="2">#REF!</definedName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E16" i="3"/>
  <c r="E17"/>
  <c r="F13"/>
  <c r="I123" s="1"/>
  <c r="I130"/>
  <c r="I128"/>
  <c r="I127"/>
  <c r="E99"/>
  <c r="E98" s="1"/>
  <c r="F101" s="1"/>
  <c r="E95"/>
  <c r="F97" s="1"/>
  <c r="E87"/>
  <c r="E85"/>
  <c r="E82"/>
  <c r="E77"/>
  <c r="E75"/>
  <c r="E73"/>
  <c r="E58"/>
  <c r="E55"/>
  <c r="E53"/>
  <c r="E50"/>
  <c r="E47"/>
  <c r="E44"/>
  <c r="E41"/>
  <c r="E38"/>
  <c r="E34"/>
  <c r="E29"/>
  <c r="E25"/>
  <c r="E23"/>
  <c r="E21"/>
  <c r="E19"/>
  <c r="E72" l="1"/>
  <c r="F94" s="1"/>
  <c r="I126" s="1"/>
  <c r="F32"/>
  <c r="I124" s="1"/>
  <c r="E33"/>
  <c r="F71" s="1"/>
  <c r="F103" l="1"/>
  <c r="F105" s="1"/>
  <c r="F106" s="1"/>
  <c r="F110" s="1"/>
  <c r="I125"/>
  <c r="G19" i="2"/>
  <c r="G23" s="1"/>
  <c r="I27" s="1"/>
  <c r="J125" i="3" l="1"/>
  <c r="I129"/>
  <c r="J127" l="1"/>
  <c r="J126"/>
  <c r="J124"/>
  <c r="J129"/>
  <c r="J128"/>
  <c r="I131"/>
  <c r="I132" s="1"/>
</calcChain>
</file>

<file path=xl/sharedStrings.xml><?xml version="1.0" encoding="utf-8"?>
<sst xmlns="http://schemas.openxmlformats.org/spreadsheetml/2006/main" count="133" uniqueCount="125">
  <si>
    <t>Oficina Presidencial de Tecnologías de la Información y Comunicación (OPTIC)</t>
  </si>
  <si>
    <t>Ejecución de Presupuestaria</t>
  </si>
  <si>
    <t>Período del 01 al 31 de Agosto 2013</t>
  </si>
  <si>
    <t xml:space="preserve">Valores expresados en RD$ </t>
  </si>
  <si>
    <t>TOTAL INGRESOS POR PRESUPUESTO MES DE AGOSTO</t>
  </si>
  <si>
    <t>DISPONIBLE PARA EL PERIODO</t>
  </si>
  <si>
    <t>DESEMBOLSOS EFECTUADOS</t>
  </si>
  <si>
    <t>Objeto</t>
  </si>
  <si>
    <t>Cuenta</t>
  </si>
  <si>
    <t>Subcuenta</t>
  </si>
  <si>
    <t>DESCRIPCION DE CUENTAS</t>
  </si>
  <si>
    <t>01</t>
  </si>
  <si>
    <t>SERVICIOS PERSONALES</t>
  </si>
  <si>
    <t>Sueldo para cargos fijos</t>
  </si>
  <si>
    <t>Sueldos fijos</t>
  </si>
  <si>
    <t>Sobresueldos</t>
  </si>
  <si>
    <t>Especialismo</t>
  </si>
  <si>
    <t xml:space="preserve">Honorarios </t>
  </si>
  <si>
    <t>Honorarios Profesionales y Técnicos</t>
  </si>
  <si>
    <t>Dietas y gastos de representación</t>
  </si>
  <si>
    <t xml:space="preserve">Gastos de representación </t>
  </si>
  <si>
    <t>Gratificaciones y bonificaciones</t>
  </si>
  <si>
    <t>Regalia Pascual</t>
  </si>
  <si>
    <t>Prestaciones laborales</t>
  </si>
  <si>
    <t>Pago de Vacaciones</t>
  </si>
  <si>
    <t>Contribuciones a la seguridad social</t>
  </si>
  <si>
    <t>Contribución al seguro familiar de salud y riesgo laboral</t>
  </si>
  <si>
    <t>Contribucion al seguro de pensiones</t>
  </si>
  <si>
    <t>Total Servicios Personales</t>
  </si>
  <si>
    <t>02</t>
  </si>
  <si>
    <t>SERVICIOS NO PERSONALES</t>
  </si>
  <si>
    <t>Servicios de comunicaciones</t>
  </si>
  <si>
    <t>Teléfonos locales</t>
  </si>
  <si>
    <t>Telefax y correo</t>
  </si>
  <si>
    <t>Servicios de Internet y televición por cable</t>
  </si>
  <si>
    <t>Servicios básicos</t>
  </si>
  <si>
    <t>Electricidad</t>
  </si>
  <si>
    <t xml:space="preserve">Agua </t>
  </si>
  <si>
    <t>Publicidad, impresión propaganda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</si>
  <si>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</si>
  <si>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</si>
  <si>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</si>
  <si>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</si>
  <si>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</si>
  <si>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almacenaje</t>
  </si>
  <si>
    <t>Pasajes</t>
  </si>
  <si>
    <t>Almacenaje</t>
  </si>
  <si>
    <t>Alquileres</t>
  </si>
  <si>
    <t>Edificios y locales</t>
  </si>
  <si>
    <t>Equipos de transporte, tracción y elevación</t>
  </si>
  <si>
    <t>Seguros</t>
  </si>
  <si>
    <t>Seguro medico</t>
  </si>
  <si>
    <t>Conservación, rep. menores y construciones temporales</t>
  </si>
  <si>
    <t>Obras Menores</t>
  </si>
  <si>
    <t>Maquinarias y equipos</t>
  </si>
  <si>
    <t>Otros servicios no personales</t>
  </si>
  <si>
    <t>Comisiones y gastos bancarios</t>
  </si>
  <si>
    <t>Sevicios técnicos y profesionales</t>
  </si>
  <si>
    <t>Impuestos , derechos y tasas</t>
  </si>
  <si>
    <t>Total Servicios no personales</t>
  </si>
  <si>
    <t>03</t>
  </si>
  <si>
    <t>MATERIALES Y SUMINISTROS</t>
  </si>
  <si>
    <t>Alimentos y productos agropecuarios</t>
  </si>
  <si>
    <t>Alimentos y bebidas para personas</t>
  </si>
  <si>
    <t>Textiles y cestuarios</t>
  </si>
  <si>
    <t>Prenda de vestir</t>
  </si>
  <si>
    <t>Productos de papel, y cartón e impresos</t>
  </si>
  <si>
    <t>Papel de escritorio</t>
  </si>
  <si>
    <t>Productos de papel y cartón</t>
  </si>
  <si>
    <t>Productos de artes graficas</t>
  </si>
  <si>
    <t>Textos de enseñanza</t>
  </si>
  <si>
    <t>Combustibles, lubricantes, productos químicos y conexos</t>
  </si>
  <si>
    <t>Combustibles y lubricantes</t>
  </si>
  <si>
    <t>Productos químicos y conexos</t>
  </si>
  <si>
    <t>36</t>
  </si>
  <si>
    <t>Productos minerales metalicos y no metalicos</t>
  </si>
  <si>
    <t>Productos metalicos</t>
  </si>
  <si>
    <t>Productos y útiles varios</t>
  </si>
  <si>
    <t>Material de limpieza</t>
  </si>
  <si>
    <t>Útiles de escritorios, oficina  y enseñanza</t>
  </si>
  <si>
    <t>Útiles de cocina y comedor</t>
  </si>
  <si>
    <t>Productos eléctricos y afines</t>
  </si>
  <si>
    <t>Materiales y útiles relacionados con informática</t>
  </si>
  <si>
    <t>Útiles diversos</t>
  </si>
  <si>
    <t>04</t>
  </si>
  <si>
    <t>Total Materiales y Suministros</t>
  </si>
  <si>
    <t>Transferencias corrientes</t>
  </si>
  <si>
    <t>Becas y viajes de estudio</t>
  </si>
  <si>
    <t>Total Transferencias Corrientes</t>
  </si>
  <si>
    <t>06</t>
  </si>
  <si>
    <t>ACTIVOS NO FIANCIEROS</t>
  </si>
  <si>
    <t>Muebles y Equipos de Oficina</t>
  </si>
  <si>
    <t>Total Activos No Financieros</t>
  </si>
  <si>
    <t>Total de gastos del mes</t>
  </si>
  <si>
    <t>Menos: Retenciones por pagar</t>
  </si>
  <si>
    <t>Total de desembolsos</t>
  </si>
  <si>
    <t>BALANCE DISPONIBLE AL CORTE</t>
  </si>
  <si>
    <t>BCE NETO AL 31/08/2013</t>
  </si>
  <si>
    <t>DEPARTAMENTO ADMINISTRATIVO FINANCIERO</t>
  </si>
  <si>
    <t>RESUMEN EJECUCION PRESUPUESTARIA</t>
  </si>
  <si>
    <t>Del 1ro. al 31 de AGOSTO 2013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</si>
  <si>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</si>
  <si>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</si>
  <si>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</si>
  <si>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</si>
  <si>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</si>
  <si>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</si>
  <si>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</si>
  <si>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</si>
  <si>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 xml:space="preserve"> - Balance disponible al 31/07/2013</t>
  </si>
  <si>
    <t>BALANCE  DISPONIBLE AL 31/08/2013</t>
  </si>
  <si>
    <t>21/4/2014</t>
  </si>
  <si>
    <t>BALANCE DISPONIBLE PARA COMPROMISOS PENDIENTES AL 31/07/2013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</si>
  <si>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</si>
  <si>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</si>
  <si>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</si>
  <si>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</si>
  <si>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</si>
  <si>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</si>
  <si>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</si>
  <si>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Subtotal General Desembolsos</t>
  </si>
  <si>
    <t>BALANCE DISPONIBLE</t>
  </si>
  <si>
    <t>Retenciones por pagar</t>
  </si>
  <si>
    <t>Total de Desembolsos</t>
  </si>
  <si>
    <t>AGOSTO 2013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</si>
</sst>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/dd/yy;@"/>
    <numFmt numFmtId="165" formatCode="_-* #,##0.00_-;\-* #,##0.00_-;_-* &quot;-&quot;??_-;_-@_-"/>
    <numFmt numFmtId="166" formatCode="0.0%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73">
    <xf numFmtId="0" fontId="0" fillId="0" borderId="0" xfId="0"/>
    <xf numFmtId="165" fontId="2" fillId="0" borderId="0" xfId="2" applyFont="1"/>
    <xf numFmtId="0" fontId="2" fillId="0" borderId="0" xfId="4" applyFont="1">
      <alignment wrapText="1"/>
    </xf>
    <xf numFmtId="165" fontId="2" fillId="0" borderId="0" xfId="2" applyFont="1" applyBorder="1"/>
    <xf numFmtId="0" fontId="4" fillId="0" borderId="0" xfId="3" applyFont="1" applyAlignment="1">
      <alignment horizontal="center"/>
    </xf>
    <xf numFmtId="0" fontId="3" fillId="0" borderId="0" xfId="3" applyFont="1" applyBorder="1" applyAlignment="1">
      <alignment horizontal="center" wrapText="1"/>
    </xf>
    <xf numFmtId="0" fontId="3" fillId="0" borderId="0" xfId="3" applyFont="1" applyBorder="1"/>
    <xf numFmtId="4" fontId="3" fillId="0" borderId="0" xfId="3" applyNumberFormat="1" applyFont="1" applyBorder="1"/>
    <xf numFmtId="0" fontId="3" fillId="0" borderId="0" xfId="3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3" fontId="6" fillId="0" borderId="0" xfId="1" applyFont="1"/>
    <xf numFmtId="43" fontId="6" fillId="0" borderId="0" xfId="1" applyFont="1" applyAlignment="1">
      <alignment horizontal="center"/>
    </xf>
    <xf numFmtId="0" fontId="7" fillId="0" borderId="0" xfId="0" applyFont="1"/>
    <xf numFmtId="43" fontId="7" fillId="0" borderId="0" xfId="1" applyFont="1"/>
    <xf numFmtId="43" fontId="6" fillId="0" borderId="0" xfId="0" applyNumberFormat="1" applyFont="1"/>
    <xf numFmtId="43" fontId="6" fillId="0" borderId="0" xfId="1" applyFont="1" applyBorder="1"/>
    <xf numFmtId="43" fontId="7" fillId="0" borderId="2" xfId="1" applyFont="1" applyBorder="1"/>
    <xf numFmtId="0" fontId="6" fillId="2" borderId="0" xfId="0" applyFont="1" applyFill="1"/>
    <xf numFmtId="0" fontId="7" fillId="2" borderId="0" xfId="0" applyFont="1" applyFill="1" applyAlignment="1">
      <alignment horizontal="center"/>
    </xf>
    <xf numFmtId="43" fontId="6" fillId="2" borderId="0" xfId="1" applyFont="1" applyFill="1"/>
    <xf numFmtId="49" fontId="7" fillId="2" borderId="0" xfId="0" applyNumberFormat="1" applyFont="1" applyFill="1"/>
    <xf numFmtId="43" fontId="7" fillId="2" borderId="0" xfId="1" applyFont="1" applyFill="1"/>
    <xf numFmtId="49" fontId="6" fillId="0" borderId="0" xfId="0" applyNumberFormat="1" applyFont="1"/>
    <xf numFmtId="0" fontId="7" fillId="0" borderId="0" xfId="0" applyFont="1" applyBorder="1"/>
    <xf numFmtId="0" fontId="6" fillId="0" borderId="0" xfId="0" applyFont="1" applyBorder="1"/>
    <xf numFmtId="0" fontId="7" fillId="0" borderId="0" xfId="0" applyFont="1" applyFill="1" applyBorder="1"/>
    <xf numFmtId="49" fontId="7" fillId="0" borderId="0" xfId="0" applyNumberFormat="1" applyFont="1"/>
    <xf numFmtId="0" fontId="7" fillId="0" borderId="0" xfId="1" applyNumberFormat="1" applyFont="1"/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43" fontId="6" fillId="0" borderId="0" xfId="1" applyFont="1" applyFill="1" applyBorder="1"/>
    <xf numFmtId="0" fontId="2" fillId="0" borderId="0" xfId="0" applyFont="1"/>
    <xf numFmtId="0" fontId="2" fillId="0" borderId="0" xfId="0" applyFont="1" applyBorder="1"/>
    <xf numFmtId="43" fontId="2" fillId="0" borderId="0" xfId="1" applyFont="1"/>
    <xf numFmtId="43" fontId="2" fillId="0" borderId="0" xfId="0" applyNumberFormat="1" applyFont="1"/>
    <xf numFmtId="0" fontId="7" fillId="0" borderId="0" xfId="0" applyFont="1" applyAlignment="1">
      <alignment horizontal="right"/>
    </xf>
    <xf numFmtId="0" fontId="6" fillId="0" borderId="0" xfId="1" applyNumberFormat="1" applyFont="1" applyAlignment="1">
      <alignment horizontal="left"/>
    </xf>
    <xf numFmtId="0" fontId="7" fillId="0" borderId="3" xfId="0" applyFont="1" applyBorder="1"/>
    <xf numFmtId="164" fontId="7" fillId="0" borderId="0" xfId="0" applyNumberFormat="1" applyFont="1" applyAlignment="1">
      <alignment horizontal="left"/>
    </xf>
    <xf numFmtId="0" fontId="8" fillId="2" borderId="0" xfId="0" applyFont="1" applyFill="1" applyAlignment="1">
      <alignment horizontal="left"/>
    </xf>
    <xf numFmtId="0" fontId="5" fillId="3" borderId="0" xfId="4" applyFont="1" applyFill="1" applyBorder="1" applyAlignment="1">
      <alignment horizontal="center" vertical="center"/>
    </xf>
    <xf numFmtId="49" fontId="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left"/>
    </xf>
    <xf numFmtId="0" fontId="3" fillId="3" borderId="0" xfId="0" applyFont="1" applyFill="1" applyBorder="1"/>
    <xf numFmtId="43" fontId="5" fillId="3" borderId="0" xfId="1" applyFont="1" applyFill="1" applyBorder="1" applyAlignment="1">
      <alignment horizontal="right"/>
    </xf>
    <xf numFmtId="165" fontId="5" fillId="0" borderId="0" xfId="2" applyFont="1" applyAlignment="1">
      <alignment horizontal="center"/>
    </xf>
    <xf numFmtId="165" fontId="5" fillId="0" borderId="0" xfId="2" applyFont="1"/>
    <xf numFmtId="166" fontId="2" fillId="0" borderId="0" xfId="5" applyNumberFormat="1" applyFont="1" applyAlignment="1">
      <alignment wrapText="1"/>
    </xf>
    <xf numFmtId="165" fontId="4" fillId="0" borderId="0" xfId="2" applyFont="1"/>
    <xf numFmtId="0" fontId="4" fillId="0" borderId="0" xfId="4" applyFont="1">
      <alignment wrapText="1"/>
    </xf>
    <xf numFmtId="0" fontId="4" fillId="0" borderId="0" xfId="3" applyFont="1" applyBorder="1"/>
    <xf numFmtId="0" fontId="4" fillId="0" borderId="0" xfId="3" applyFont="1" applyBorder="1" applyAlignment="1">
      <alignment wrapText="1"/>
    </xf>
    <xf numFmtId="4" fontId="4" fillId="0" borderId="0" xfId="3" applyNumberFormat="1" applyFont="1" applyBorder="1"/>
    <xf numFmtId="4" fontId="4" fillId="0" borderId="3" xfId="3" applyNumberFormat="1" applyFont="1" applyBorder="1"/>
    <xf numFmtId="4" fontId="3" fillId="0" borderId="2" xfId="3" applyNumberFormat="1" applyFont="1" applyBorder="1"/>
    <xf numFmtId="165" fontId="3" fillId="2" borderId="0" xfId="2" applyFont="1" applyFill="1" applyBorder="1"/>
    <xf numFmtId="9" fontId="2" fillId="0" borderId="0" xfId="5" applyFont="1"/>
    <xf numFmtId="0" fontId="7" fillId="2" borderId="0" xfId="0" applyFont="1" applyFill="1"/>
    <xf numFmtId="0" fontId="8" fillId="2" borderId="0" xfId="1" applyNumberFormat="1" applyFont="1" applyFill="1"/>
    <xf numFmtId="165" fontId="5" fillId="0" borderId="0" xfId="2" applyFont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3" fillId="0" borderId="0" xfId="3" applyFont="1" applyAlignment="1">
      <alignment horizontal="center"/>
    </xf>
    <xf numFmtId="0" fontId="4" fillId="0" borderId="0" xfId="4" applyFont="1" applyAlignment="1">
      <alignment horizontal="left" wrapText="1"/>
    </xf>
    <xf numFmtId="0" fontId="3" fillId="0" borderId="0" xfId="4" applyFont="1" applyAlignment="1">
      <alignment horizontal="center" wrapText="1"/>
    </xf>
    <xf numFmtId="0" fontId="3" fillId="0" borderId="0" xfId="3" applyFont="1" applyBorder="1" applyAlignment="1">
      <alignment horizontal="center"/>
    </xf>
    <xf numFmtId="0" fontId="4" fillId="0" borderId="0" xfId="3" applyFont="1" applyBorder="1" applyAlignment="1">
      <alignment horizontal="left" wrapText="1"/>
    </xf>
    <xf numFmtId="43" fontId="0" fillId="0" borderId="0" xfId="1" applyFont="1"/>
    <xf numFmtId="43" fontId="6" fillId="0" borderId="0" xfId="1" applyNumberFormat="1" applyFont="1"/>
  </cellXfs>
  <cellStyles count="6">
    <cellStyle name="Comma" xfId="1" builtinId="3"/>
    <cellStyle name="Comma_D2006" xfId="2"/>
    <cellStyle name="Normal" xfId="0" builtinId="0"/>
    <cellStyle name="Normal 2" xfId="3"/>
    <cellStyle name="Normal_D2006" xfId="4"/>
    <cellStyle name="Percent" xfId="5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algn="ctr">
              <a:defRPr/>
            </a:pPr>
            <a:r>
              <a:rPr lang="en-US"/>
              <a:t>DISTRIBUCI</a:t>
            </a:r>
            <a:r>
              <a:rPr lang="en-US" sz="1800" b="1" i="0" u="none" strike="noStrike" baseline="0"/>
              <a:t>Ó</a:t>
            </a:r>
            <a:r>
              <a:rPr lang="en-US"/>
              <a:t>N PORCENTUAL EJECUCI</a:t>
            </a:r>
            <a:r>
              <a:rPr lang="en-US" sz="1800" b="1" i="0" u="none" strike="noStrike" baseline="0"/>
              <a:t>Ó</a:t>
            </a:r>
            <a:r>
              <a:rPr lang="en-US"/>
              <a:t>N </a:t>
            </a:r>
          </a:p>
          <a:p>
            <a:pPr algn="ctr">
              <a:defRPr/>
            </a:pPr>
            <a:r>
              <a:rPr lang="en-US"/>
              <a:t>PRESUPUESTARIA </a:t>
            </a:r>
          </a:p>
          <a:p>
            <a:pPr algn="ctr">
              <a:defRPr/>
            </a:pPr>
            <a:r>
              <a:rPr lang="en-US"/>
              <a:t>AGOSTO 2013</a:t>
            </a:r>
          </a:p>
        </c:rich>
      </c:tx>
      <c:layout>
        <c:manualLayout>
          <c:xMode val="edge"/>
          <c:yMode val="edge"/>
          <c:x val="0.17673731415870611"/>
          <c:y val="1.6143040045861489E-2"/>
        </c:manualLayout>
      </c:layout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Ejecución!$H$124:$H$128</c:f>
              <c:strCache>
                <c:ptCount val="5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  <c:pt idx="3">
                  <c:v>Transferencias Corrientes</c:v>
                </c:pt>
                <c:pt idx="4">
                  <c:v>Activos no Financieros</c:v>
                </c:pt>
              </c:strCache>
            </c:strRef>
          </c:cat>
          <c:val>
            <c:numRef>
              <c:f>Ejecución!$I$124:$I$128</c:f>
              <c:numCache>
                <c:formatCode>_-* #,##0.00_-;\-* #,##0.00_-;_-* "-"??_-;_-@_-</c:formatCode>
                <c:ptCount val="5"/>
                <c:pt idx="0">
                  <c:v>7990214.9500000002</c:v>
                </c:pt>
                <c:pt idx="1">
                  <c:v>14829863.91</c:v>
                </c:pt>
                <c:pt idx="2">
                  <c:v>1643796.6</c:v>
                </c:pt>
                <c:pt idx="3">
                  <c:v>19500</c:v>
                </c:pt>
                <c:pt idx="4">
                  <c:v>12036</c:v>
                </c:pt>
              </c:numCache>
            </c:numRef>
          </c:val>
        </c:ser>
        <c:ser>
          <c:idx val="1"/>
          <c:order val="1"/>
          <c:dLbls>
            <c:showPercent val="1"/>
            <c:showLeaderLines val="1"/>
          </c:dLbls>
          <c:cat>
            <c:strRef>
              <c:f>Ejecución!$H$124:$H$128</c:f>
              <c:strCache>
                <c:ptCount val="5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  <c:pt idx="3">
                  <c:v>Transferencias Corrientes</c:v>
                </c:pt>
                <c:pt idx="4">
                  <c:v>Activos no Financieros</c:v>
                </c:pt>
              </c:strCache>
            </c:strRef>
          </c:cat>
          <c:val>
            <c:numRef>
              <c:f>Ejecución!$J$124:$J$128</c:f>
              <c:numCache>
                <c:formatCode>0.0%</c:formatCode>
                <c:ptCount val="5"/>
                <c:pt idx="0">
                  <c:v>0.3261923141420871</c:v>
                </c:pt>
                <c:pt idx="1">
                  <c:v>0.6054139541283704</c:v>
                </c:pt>
                <c:pt idx="2">
                  <c:v>6.7106306937699423E-2</c:v>
                </c:pt>
                <c:pt idx="3">
                  <c:v>7.960674607096393E-4</c:v>
                </c:pt>
                <c:pt idx="4">
                  <c:v>4.9135733113339587E-4</c:v>
                </c:pt>
              </c:numCache>
            </c:numRef>
          </c:val>
        </c:ser>
        <c:dLbls>
          <c:showPercent val="1"/>
        </c:dLbls>
      </c:pie3DChart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8" workbookViewId="0" zoomToFit="1"/>
  </sheetViews>
  <pageMargins left="0.25" right="0.25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426983" y="1264526"/>
    <xdr:ext cx="6371897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66674</xdr:rowOff>
    </xdr:from>
    <xdr:to>
      <xdr:col>3</xdr:col>
      <xdr:colOff>219075</xdr:colOff>
      <xdr:row>4</xdr:row>
      <xdr:rowOff>114299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76251" y="66674"/>
          <a:ext cx="1343024" cy="695325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200024</xdr:colOff>
      <xdr:row>0</xdr:row>
      <xdr:rowOff>85726</xdr:rowOff>
    </xdr:from>
    <xdr:to>
      <xdr:col>5</xdr:col>
      <xdr:colOff>971550</xdr:colOff>
      <xdr:row>4</xdr:row>
      <xdr:rowOff>42752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72274" y="85726"/>
          <a:ext cx="771526" cy="60472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19051</xdr:colOff>
      <xdr:row>60</xdr:row>
      <xdr:rowOff>66674</xdr:rowOff>
    </xdr:from>
    <xdr:to>
      <xdr:col>3</xdr:col>
      <xdr:colOff>19050</xdr:colOff>
      <xdr:row>63</xdr:row>
      <xdr:rowOff>152400</xdr:rowOff>
    </xdr:to>
    <xdr:pic>
      <xdr:nvPicPr>
        <xdr:cNvPr id="4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76251" y="10115549"/>
          <a:ext cx="1181099" cy="571501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295275</xdr:colOff>
      <xdr:row>60</xdr:row>
      <xdr:rowOff>9527</xdr:rowOff>
    </xdr:from>
    <xdr:to>
      <xdr:col>5</xdr:col>
      <xdr:colOff>1000125</xdr:colOff>
      <xdr:row>63</xdr:row>
      <xdr:rowOff>122874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867525" y="10058402"/>
          <a:ext cx="704850" cy="599122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342898</xdr:colOff>
      <xdr:row>0</xdr:row>
      <xdr:rowOff>0</xdr:rowOff>
    </xdr:from>
    <xdr:to>
      <xdr:col>3</xdr:col>
      <xdr:colOff>95249</xdr:colOff>
      <xdr:row>4</xdr:row>
      <xdr:rowOff>5862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342898" y="0"/>
          <a:ext cx="1504951" cy="800100"/>
        </a:xfrm>
        <a:prstGeom prst="rect">
          <a:avLst/>
        </a:prstGeom>
      </xdr:spPr>
    </xdr:pic>
    <xdr:clientData/>
  </xdr:twoCellAnchor>
  <xdr:twoCellAnchor editAs="oneCell">
    <xdr:from>
      <xdr:col>6</xdr:col>
      <xdr:colOff>1304924</xdr:colOff>
      <xdr:row>0</xdr:row>
      <xdr:rowOff>16056</xdr:rowOff>
    </xdr:from>
    <xdr:to>
      <xdr:col>7</xdr:col>
      <xdr:colOff>914399</xdr:colOff>
      <xdr:row>3</xdr:row>
      <xdr:rowOff>180042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000749" y="16056"/>
          <a:ext cx="962025" cy="7628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3"/>
  <sheetViews>
    <sheetView topLeftCell="B106" workbookViewId="0">
      <selection activeCell="F108" sqref="F108"/>
    </sheetView>
  </sheetViews>
  <sheetFormatPr defaultRowHeight="12.75"/>
  <cols>
    <col min="1" max="1" width="6.85546875" style="9" customWidth="1"/>
    <col min="2" max="2" width="7.5703125" style="9" customWidth="1"/>
    <col min="3" max="3" width="10.140625" style="9" customWidth="1"/>
    <col min="4" max="4" width="57.28515625" style="9" customWidth="1"/>
    <col min="5" max="5" width="16.7109375" style="11" customWidth="1"/>
    <col min="6" max="6" width="20.42578125" style="11" customWidth="1"/>
    <col min="7" max="7" width="29.42578125" style="11" customWidth="1"/>
    <col min="8" max="8" width="30.7109375" style="9" bestFit="1" customWidth="1"/>
    <col min="9" max="9" width="14" style="9" bestFit="1" customWidth="1"/>
    <col min="10" max="16384" width="9.140625" style="9"/>
  </cols>
  <sheetData>
    <row r="1" spans="1:8">
      <c r="B1" s="62"/>
      <c r="C1" s="62"/>
      <c r="F1" s="63"/>
    </row>
    <row r="2" spans="1:8">
      <c r="B2" s="62"/>
      <c r="C2" s="62"/>
      <c r="F2" s="63"/>
    </row>
    <row r="3" spans="1:8">
      <c r="B3" s="62"/>
      <c r="C3" s="62"/>
      <c r="F3" s="63"/>
    </row>
    <row r="4" spans="1:8">
      <c r="B4" s="62"/>
      <c r="C4" s="62"/>
      <c r="F4" s="63"/>
    </row>
    <row r="5" spans="1:8">
      <c r="B5" s="10"/>
      <c r="C5" s="10"/>
      <c r="F5" s="12"/>
    </row>
    <row r="6" spans="1:8" ht="15.75">
      <c r="A6" s="64" t="s">
        <v>0</v>
      </c>
      <c r="B6" s="64"/>
      <c r="C6" s="64"/>
      <c r="D6" s="64"/>
      <c r="E6" s="64"/>
      <c r="F6" s="64"/>
    </row>
    <row r="7" spans="1:8" ht="15.75">
      <c r="A7" s="64" t="s">
        <v>1</v>
      </c>
      <c r="B7" s="64"/>
      <c r="C7" s="64"/>
      <c r="D7" s="64"/>
      <c r="E7" s="64"/>
      <c r="F7" s="64"/>
    </row>
    <row r="8" spans="1:8" ht="15.75">
      <c r="A8" s="64" t="s">
        <v>2</v>
      </c>
      <c r="B8" s="64"/>
      <c r="C8" s="64"/>
      <c r="D8" s="64"/>
      <c r="E8" s="64"/>
      <c r="F8" s="64"/>
    </row>
    <row r="9" spans="1:8" ht="16.5" thickBot="1">
      <c r="A9" s="61" t="s">
        <v>3</v>
      </c>
      <c r="B9" s="61"/>
      <c r="C9" s="61"/>
      <c r="D9" s="61"/>
      <c r="E9" s="61"/>
      <c r="F9" s="61"/>
    </row>
    <row r="10" spans="1:8" ht="13.5" thickTop="1">
      <c r="D10" s="13"/>
      <c r="E10" s="14"/>
    </row>
    <row r="11" spans="1:8">
      <c r="A11" s="9" t="s">
        <v>112</v>
      </c>
      <c r="F11" s="11">
        <v>53635959.600000001</v>
      </c>
      <c r="H11" s="15"/>
    </row>
    <row r="12" spans="1:8">
      <c r="A12" s="9" t="s">
        <v>4</v>
      </c>
      <c r="F12" s="11">
        <v>13403948</v>
      </c>
    </row>
    <row r="13" spans="1:8" ht="13.5" thickBot="1">
      <c r="A13" s="13" t="s">
        <v>5</v>
      </c>
      <c r="D13" s="13"/>
      <c r="E13" s="16"/>
      <c r="F13" s="17">
        <f>SUM(F11:F12)</f>
        <v>67039907.600000001</v>
      </c>
    </row>
    <row r="14" spans="1:8" ht="15.75" customHeight="1" thickTop="1">
      <c r="A14" s="65" t="s">
        <v>6</v>
      </c>
      <c r="B14" s="65"/>
      <c r="C14" s="65"/>
      <c r="D14" s="65"/>
      <c r="E14" s="65"/>
    </row>
    <row r="15" spans="1:8">
      <c r="A15" s="19" t="s">
        <v>7</v>
      </c>
      <c r="B15" s="19" t="s">
        <v>8</v>
      </c>
      <c r="C15" s="19" t="s">
        <v>9</v>
      </c>
      <c r="D15" s="41" t="s">
        <v>10</v>
      </c>
      <c r="E15" s="20"/>
    </row>
    <row r="16" spans="1:8" ht="15.75">
      <c r="A16" s="21" t="s">
        <v>11</v>
      </c>
      <c r="B16" s="18"/>
      <c r="C16" s="18"/>
      <c r="D16" s="40" t="s">
        <v>12</v>
      </c>
      <c r="E16" s="22">
        <f>+E17+E19+E21+E23+E25+E29</f>
        <v>7990214.9500000002</v>
      </c>
    </row>
    <row r="17" spans="1:7">
      <c r="A17" s="23"/>
      <c r="B17" s="13">
        <v>11</v>
      </c>
      <c r="D17" s="24" t="s">
        <v>13</v>
      </c>
      <c r="E17" s="14">
        <f>E18</f>
        <v>6288745.7800000003</v>
      </c>
    </row>
    <row r="18" spans="1:7" ht="15">
      <c r="A18" s="23"/>
      <c r="C18" s="9">
        <v>111</v>
      </c>
      <c r="D18" s="25" t="s">
        <v>14</v>
      </c>
      <c r="E18" s="11">
        <v>6288745.7800000003</v>
      </c>
      <c r="F18" s="71"/>
      <c r="G18" s="72"/>
    </row>
    <row r="19" spans="1:7">
      <c r="A19" s="23"/>
      <c r="B19" s="13">
        <v>13</v>
      </c>
      <c r="D19" s="26" t="s">
        <v>15</v>
      </c>
      <c r="E19" s="14">
        <f>SUM(E20:E20)</f>
        <v>15400</v>
      </c>
    </row>
    <row r="20" spans="1:7">
      <c r="A20" s="23"/>
      <c r="C20" s="9">
        <v>135</v>
      </c>
      <c r="D20" s="25" t="s">
        <v>16</v>
      </c>
      <c r="E20" s="11">
        <v>15400</v>
      </c>
    </row>
    <row r="21" spans="1:7">
      <c r="A21" s="23"/>
      <c r="B21" s="13">
        <v>15</v>
      </c>
      <c r="D21" s="26" t="s">
        <v>17</v>
      </c>
      <c r="E21" s="14">
        <f>+E22</f>
        <v>604500</v>
      </c>
    </row>
    <row r="22" spans="1:7">
      <c r="A22" s="23"/>
      <c r="C22" s="9">
        <v>151</v>
      </c>
      <c r="D22" s="25" t="s">
        <v>18</v>
      </c>
      <c r="E22" s="11">
        <v>604500</v>
      </c>
    </row>
    <row r="23" spans="1:7">
      <c r="A23" s="23"/>
      <c r="B23" s="13">
        <v>16</v>
      </c>
      <c r="D23" s="26" t="s">
        <v>19</v>
      </c>
      <c r="E23" s="14">
        <f>SUM(E24:E24)</f>
        <v>44250</v>
      </c>
    </row>
    <row r="24" spans="1:7">
      <c r="A24" s="23"/>
      <c r="C24" s="9">
        <v>162</v>
      </c>
      <c r="D24" s="25" t="s">
        <v>20</v>
      </c>
      <c r="E24" s="11">
        <v>44250</v>
      </c>
    </row>
    <row r="25" spans="1:7">
      <c r="A25" s="23"/>
      <c r="B25" s="13">
        <v>18</v>
      </c>
      <c r="D25" s="26" t="s">
        <v>21</v>
      </c>
      <c r="E25" s="14">
        <f>SUM(E26:E28)</f>
        <v>118467.54000000001</v>
      </c>
    </row>
    <row r="26" spans="1:7">
      <c r="A26" s="23"/>
      <c r="B26" s="13"/>
      <c r="C26" s="9">
        <v>181</v>
      </c>
      <c r="D26" s="25" t="s">
        <v>22</v>
      </c>
      <c r="E26" s="11">
        <v>14166.66</v>
      </c>
    </row>
    <row r="27" spans="1:7">
      <c r="C27" s="9">
        <v>183</v>
      </c>
      <c r="D27" s="25" t="s">
        <v>23</v>
      </c>
      <c r="E27" s="11">
        <v>60000</v>
      </c>
    </row>
    <row r="28" spans="1:7">
      <c r="C28" s="9">
        <v>184</v>
      </c>
      <c r="D28" s="25" t="s">
        <v>24</v>
      </c>
      <c r="E28" s="11">
        <v>44300.88</v>
      </c>
    </row>
    <row r="29" spans="1:7">
      <c r="B29" s="13">
        <v>19</v>
      </c>
      <c r="C29" s="13"/>
      <c r="D29" s="26" t="s">
        <v>25</v>
      </c>
      <c r="E29" s="14">
        <f>SUM(E30:E31)</f>
        <v>918851.63</v>
      </c>
    </row>
    <row r="30" spans="1:7">
      <c r="C30" s="9">
        <v>191</v>
      </c>
      <c r="D30" s="25" t="s">
        <v>26</v>
      </c>
      <c r="E30" s="11">
        <v>480152.44</v>
      </c>
    </row>
    <row r="31" spans="1:7">
      <c r="C31" s="9">
        <v>192</v>
      </c>
      <c r="D31" s="25" t="s">
        <v>27</v>
      </c>
      <c r="E31" s="11">
        <v>438699.19</v>
      </c>
    </row>
    <row r="32" spans="1:7" s="13" customFormat="1">
      <c r="D32" s="14" t="s">
        <v>28</v>
      </c>
      <c r="E32" s="14"/>
      <c r="F32" s="14">
        <f>E16</f>
        <v>7990214.9500000002</v>
      </c>
      <c r="G32" s="14"/>
    </row>
    <row r="33" spans="1:8" s="2" customFormat="1" ht="18.95" customHeight="1">
      <c r="A33" s="42" t="s">
        <v>29</v>
      </c>
      <c r="B33" s="43"/>
      <c r="C33" s="43"/>
      <c r="D33" s="44" t="s">
        <v>30</v>
      </c>
      <c r="E33" s="45">
        <f>+E34+E38+E41+E44+E47+E50+E55+E58+E53</f>
        <v>14829863.91</v>
      </c>
      <c r="F33" s="3"/>
      <c r="G33" s="3"/>
      <c r="H33" s="1"/>
    </row>
    <row r="34" spans="1:8" s="13" customFormat="1">
      <c r="A34" s="27"/>
      <c r="B34" s="13">
        <v>21</v>
      </c>
      <c r="D34" s="28" t="s">
        <v>31</v>
      </c>
      <c r="E34" s="14">
        <f>SUM(E35:E37)</f>
        <v>1174900.8700000001</v>
      </c>
      <c r="F34" s="14"/>
      <c r="G34" s="14"/>
    </row>
    <row r="35" spans="1:8">
      <c r="C35" s="9">
        <v>213</v>
      </c>
      <c r="D35" s="25" t="s">
        <v>32</v>
      </c>
      <c r="E35" s="11">
        <v>167392.93</v>
      </c>
    </row>
    <row r="36" spans="1:8">
      <c r="C36" s="9">
        <v>214</v>
      </c>
      <c r="D36" s="25" t="s">
        <v>33</v>
      </c>
      <c r="E36" s="11">
        <v>643.5</v>
      </c>
      <c r="G36" s="9"/>
    </row>
    <row r="37" spans="1:8">
      <c r="C37" s="9">
        <v>215</v>
      </c>
      <c r="D37" s="25" t="s">
        <v>34</v>
      </c>
      <c r="E37" s="11">
        <v>1006864.4400000001</v>
      </c>
      <c r="G37" s="9"/>
    </row>
    <row r="38" spans="1:8">
      <c r="B38" s="13">
        <v>22</v>
      </c>
      <c r="D38" s="26" t="s">
        <v>35</v>
      </c>
      <c r="E38" s="14">
        <f>SUM(E39:E40)</f>
        <v>1185094.3</v>
      </c>
    </row>
    <row r="39" spans="1:8">
      <c r="C39" s="9">
        <v>221</v>
      </c>
      <c r="D39" s="25" t="s">
        <v>36</v>
      </c>
      <c r="E39" s="11">
        <v>1157433.28</v>
      </c>
    </row>
    <row r="40" spans="1:8">
      <c r="C40" s="9">
        <v>222</v>
      </c>
      <c r="D40" s="25" t="s">
        <v>37</v>
      </c>
      <c r="E40" s="11">
        <v>27661.02</v>
      </c>
    </row>
    <row r="41" spans="1:8">
      <c r="B41" s="13">
        <v>23</v>
      </c>
      <c r="D41" s="29" t="s">
        <v>38</v>
      </c>
      <c r="E41" s="14">
        <f>SUM(E42:E43)</f>
        <v>679756.46</v>
      </c>
    </row>
    <row r="42" spans="1:8">
      <c r="C42" s="9">
        <v>231</v>
      </c>
      <c r="D42" s="30" t="s">
        <v>39</v>
      </c>
      <c r="E42" s="11">
        <v>627496.86</v>
      </c>
    </row>
    <row r="43" spans="1:8">
      <c r="C43" s="9">
        <v>232</v>
      </c>
      <c r="D43" s="30" t="s">
        <v>40</v>
      </c>
      <c r="E43" s="11">
        <v>52259.6</v>
      </c>
    </row>
    <row r="44" spans="1:8">
      <c r="B44" s="13">
        <v>24</v>
      </c>
      <c r="C44" s="13"/>
      <c r="D44" s="29" t="s">
        <v>41</v>
      </c>
      <c r="E44" s="14">
        <f>SUM(E45:E46)</f>
        <v>93537.2</v>
      </c>
    </row>
    <row r="45" spans="1:8">
      <c r="C45" s="9">
        <v>241</v>
      </c>
      <c r="D45" s="30" t="s">
        <v>42</v>
      </c>
      <c r="E45" s="11">
        <v>45387.199999999997</v>
      </c>
    </row>
    <row r="46" spans="1:8">
      <c r="C46" s="9">
        <v>242</v>
      </c>
      <c r="D46" s="30" t="s">
        <v>43</v>
      </c>
      <c r="E46" s="11">
        <v>48150</v>
      </c>
    </row>
    <row r="47" spans="1:8">
      <c r="B47" s="13">
        <v>25</v>
      </c>
      <c r="D47" s="29" t="s">
        <v>44</v>
      </c>
      <c r="E47" s="14">
        <f>SUM(E48:E49)</f>
        <v>150322.85999999999</v>
      </c>
    </row>
    <row r="48" spans="1:8">
      <c r="C48" s="9">
        <v>251</v>
      </c>
      <c r="D48" s="30" t="s">
        <v>45</v>
      </c>
      <c r="E48" s="11">
        <v>74677.86</v>
      </c>
    </row>
    <row r="49" spans="1:8">
      <c r="C49" s="9">
        <v>253</v>
      </c>
      <c r="D49" s="30" t="s">
        <v>46</v>
      </c>
      <c r="E49" s="11">
        <v>75645</v>
      </c>
    </row>
    <row r="50" spans="1:8">
      <c r="B50" s="13">
        <v>26</v>
      </c>
      <c r="D50" s="29" t="s">
        <v>47</v>
      </c>
      <c r="E50" s="14">
        <f>SUM(E51:E52)</f>
        <v>2307279.46</v>
      </c>
    </row>
    <row r="51" spans="1:8">
      <c r="C51" s="9">
        <v>261</v>
      </c>
      <c r="D51" s="30" t="s">
        <v>48</v>
      </c>
      <c r="E51" s="11">
        <v>2178249.17</v>
      </c>
    </row>
    <row r="52" spans="1:8">
      <c r="C52" s="9">
        <v>264</v>
      </c>
      <c r="D52" s="30" t="s">
        <v>49</v>
      </c>
      <c r="E52" s="11">
        <v>129030.29</v>
      </c>
    </row>
    <row r="53" spans="1:8">
      <c r="B53" s="13">
        <v>27</v>
      </c>
      <c r="D53" s="29" t="s">
        <v>50</v>
      </c>
      <c r="E53" s="14">
        <f>E54</f>
        <v>383973.08</v>
      </c>
    </row>
    <row r="54" spans="1:8">
      <c r="C54" s="9">
        <v>273</v>
      </c>
      <c r="D54" s="25" t="s">
        <v>51</v>
      </c>
      <c r="E54" s="11">
        <v>383973.08</v>
      </c>
    </row>
    <row r="55" spans="1:8">
      <c r="B55" s="13">
        <v>28</v>
      </c>
      <c r="D55" s="26" t="s">
        <v>52</v>
      </c>
      <c r="E55" s="14">
        <f>SUM(E56:E57)</f>
        <v>1515666.04</v>
      </c>
    </row>
    <row r="56" spans="1:8">
      <c r="B56" s="13"/>
      <c r="C56" s="9">
        <v>281</v>
      </c>
      <c r="D56" s="25" t="s">
        <v>53</v>
      </c>
      <c r="E56" s="11">
        <v>1455441.09</v>
      </c>
    </row>
    <row r="57" spans="1:8">
      <c r="C57" s="9">
        <v>282</v>
      </c>
      <c r="D57" s="25" t="s">
        <v>54</v>
      </c>
      <c r="E57" s="11">
        <v>60224.95</v>
      </c>
    </row>
    <row r="58" spans="1:8">
      <c r="B58" s="13">
        <v>29</v>
      </c>
      <c r="C58" s="13"/>
      <c r="D58" s="26" t="s">
        <v>55</v>
      </c>
      <c r="E58" s="14">
        <f>SUM(E59:E60,E69:E70)</f>
        <v>7339333.6399999997</v>
      </c>
    </row>
    <row r="59" spans="1:8">
      <c r="C59" s="9">
        <v>292</v>
      </c>
      <c r="D59" s="25" t="s">
        <v>56</v>
      </c>
      <c r="E59" s="11">
        <v>36803.14</v>
      </c>
      <c r="G59" s="31"/>
      <c r="H59" s="15"/>
    </row>
    <row r="60" spans="1:8" s="32" customFormat="1">
      <c r="C60" s="32">
        <v>296</v>
      </c>
      <c r="D60" s="33" t="s">
        <v>57</v>
      </c>
      <c r="E60" s="11">
        <v>6686455.8700000001</v>
      </c>
      <c r="F60" s="11"/>
      <c r="G60" s="34"/>
      <c r="H60" s="35"/>
    </row>
    <row r="61" spans="1:8" s="32" customFormat="1">
      <c r="A61" s="9"/>
      <c r="B61" s="62"/>
      <c r="C61" s="62"/>
      <c r="D61" s="9"/>
      <c r="E61" s="11"/>
      <c r="F61" s="63"/>
      <c r="G61" s="34"/>
    </row>
    <row r="62" spans="1:8" s="32" customFormat="1">
      <c r="A62" s="9"/>
      <c r="B62" s="62"/>
      <c r="C62" s="62"/>
      <c r="D62" s="9"/>
      <c r="E62" s="11"/>
      <c r="F62" s="63"/>
      <c r="G62" s="34"/>
    </row>
    <row r="63" spans="1:8" s="32" customFormat="1">
      <c r="A63" s="9"/>
      <c r="B63" s="62"/>
      <c r="C63" s="62"/>
      <c r="D63" s="9"/>
      <c r="E63" s="11"/>
      <c r="F63" s="63"/>
      <c r="G63" s="34"/>
    </row>
    <row r="64" spans="1:8" s="32" customFormat="1">
      <c r="A64" s="9"/>
      <c r="B64" s="62"/>
      <c r="C64" s="62"/>
      <c r="D64" s="9"/>
      <c r="E64" s="11"/>
      <c r="F64" s="63"/>
      <c r="G64" s="34"/>
    </row>
    <row r="65" spans="1:8" s="32" customFormat="1" ht="15.75">
      <c r="A65" s="64" t="s">
        <v>0</v>
      </c>
      <c r="B65" s="64"/>
      <c r="C65" s="64"/>
      <c r="D65" s="64"/>
      <c r="E65" s="64"/>
      <c r="F65" s="64"/>
      <c r="G65" s="34"/>
    </row>
    <row r="66" spans="1:8" s="32" customFormat="1" ht="15.75">
      <c r="A66" s="64" t="s">
        <v>1</v>
      </c>
      <c r="B66" s="64"/>
      <c r="C66" s="64"/>
      <c r="D66" s="64"/>
      <c r="E66" s="64"/>
      <c r="F66" s="64"/>
      <c r="G66" s="34"/>
    </row>
    <row r="67" spans="1:8" ht="15.75">
      <c r="A67" s="64" t="s">
        <v>2</v>
      </c>
      <c r="B67" s="64"/>
      <c r="C67" s="64"/>
      <c r="D67" s="64"/>
      <c r="E67" s="64"/>
      <c r="F67" s="64"/>
    </row>
    <row r="68" spans="1:8" ht="16.5" thickBot="1">
      <c r="A68" s="61" t="s">
        <v>3</v>
      </c>
      <c r="B68" s="61"/>
      <c r="C68" s="61"/>
      <c r="D68" s="61"/>
      <c r="E68" s="61"/>
      <c r="F68" s="61"/>
    </row>
    <row r="69" spans="1:8" s="11" customFormat="1" ht="13.5" thickTop="1">
      <c r="A69" s="32"/>
      <c r="B69" s="32"/>
      <c r="C69" s="32">
        <v>297</v>
      </c>
      <c r="D69" s="33" t="s">
        <v>58</v>
      </c>
      <c r="E69" s="34">
        <v>358067.51</v>
      </c>
      <c r="F69" s="34"/>
    </row>
    <row r="70" spans="1:8" s="11" customFormat="1">
      <c r="A70" s="32"/>
      <c r="B70" s="32"/>
      <c r="C70" s="32">
        <v>299</v>
      </c>
      <c r="D70" s="33" t="s">
        <v>55</v>
      </c>
      <c r="E70" s="34">
        <v>258007.12</v>
      </c>
      <c r="F70" s="34"/>
    </row>
    <row r="71" spans="1:8" s="11" customFormat="1">
      <c r="A71" s="9"/>
      <c r="B71" s="9"/>
      <c r="C71" s="9"/>
      <c r="D71" s="13" t="s">
        <v>59</v>
      </c>
      <c r="E71" s="14"/>
      <c r="F71" s="14">
        <f>+E33</f>
        <v>14829863.91</v>
      </c>
    </row>
    <row r="72" spans="1:8" s="2" customFormat="1" ht="18.95" customHeight="1">
      <c r="A72" s="42" t="s">
        <v>60</v>
      </c>
      <c r="B72" s="43"/>
      <c r="C72" s="43"/>
      <c r="D72" s="44" t="s">
        <v>61</v>
      </c>
      <c r="E72" s="45">
        <f>+E73+E75+E77+E82+E85+E87</f>
        <v>1643796.6</v>
      </c>
      <c r="F72" s="3"/>
      <c r="G72" s="3"/>
      <c r="H72" s="1"/>
    </row>
    <row r="73" spans="1:8" s="11" customFormat="1">
      <c r="A73" s="13"/>
      <c r="B73" s="13">
        <v>31</v>
      </c>
      <c r="C73" s="13"/>
      <c r="D73" s="28" t="s">
        <v>62</v>
      </c>
      <c r="E73" s="14">
        <f>SUM(E74:E74)</f>
        <v>234445.26</v>
      </c>
      <c r="F73" s="14"/>
    </row>
    <row r="74" spans="1:8" s="11" customFormat="1">
      <c r="A74" s="9"/>
      <c r="B74" s="9"/>
      <c r="C74" s="9">
        <v>311</v>
      </c>
      <c r="D74" s="25" t="s">
        <v>63</v>
      </c>
      <c r="E74" s="34">
        <v>234445.26</v>
      </c>
    </row>
    <row r="75" spans="1:8" s="11" customFormat="1">
      <c r="A75" s="9"/>
      <c r="B75" s="13">
        <v>32</v>
      </c>
      <c r="C75" s="13"/>
      <c r="D75" s="24" t="s">
        <v>64</v>
      </c>
      <c r="E75" s="14">
        <f>SUM(E76:E76)</f>
        <v>2344</v>
      </c>
    </row>
    <row r="76" spans="1:8" s="11" customFormat="1">
      <c r="A76" s="9"/>
      <c r="B76" s="9"/>
      <c r="C76" s="9">
        <v>323</v>
      </c>
      <c r="D76" s="25" t="s">
        <v>65</v>
      </c>
      <c r="E76" s="11">
        <v>2344</v>
      </c>
    </row>
    <row r="77" spans="1:8" s="11" customFormat="1">
      <c r="A77" s="9"/>
      <c r="B77" s="13">
        <v>33</v>
      </c>
      <c r="C77" s="9"/>
      <c r="D77" s="26" t="s">
        <v>66</v>
      </c>
      <c r="E77" s="14">
        <f>SUM(E78:E81)</f>
        <v>127388.69</v>
      </c>
    </row>
    <row r="78" spans="1:8" s="11" customFormat="1">
      <c r="A78" s="9"/>
      <c r="B78" s="13"/>
      <c r="C78" s="9">
        <v>331</v>
      </c>
      <c r="D78" s="25" t="s">
        <v>67</v>
      </c>
      <c r="E78" s="11">
        <v>1734.6</v>
      </c>
    </row>
    <row r="79" spans="1:8" s="11" customFormat="1">
      <c r="A79" s="9"/>
      <c r="B79" s="9"/>
      <c r="C79" s="9">
        <v>332</v>
      </c>
      <c r="D79" s="25" t="s">
        <v>68</v>
      </c>
      <c r="E79" s="11">
        <v>72408.490000000005</v>
      </c>
    </row>
    <row r="80" spans="1:8" s="11" customFormat="1">
      <c r="A80" s="9"/>
      <c r="B80" s="9"/>
      <c r="C80" s="9">
        <v>333</v>
      </c>
      <c r="D80" s="25" t="s">
        <v>69</v>
      </c>
      <c r="E80" s="11">
        <v>41559.599999999999</v>
      </c>
    </row>
    <row r="81" spans="1:6" s="11" customFormat="1">
      <c r="A81" s="9"/>
      <c r="B81" s="9"/>
      <c r="C81" s="9">
        <v>335</v>
      </c>
      <c r="D81" s="25" t="s">
        <v>70</v>
      </c>
      <c r="E81" s="11">
        <v>11686</v>
      </c>
    </row>
    <row r="82" spans="1:6" s="11" customFormat="1">
      <c r="A82" s="9"/>
      <c r="B82" s="13">
        <v>34</v>
      </c>
      <c r="C82" s="13"/>
      <c r="D82" s="26" t="s">
        <v>71</v>
      </c>
      <c r="E82" s="14">
        <f>SUM(E83:E84)</f>
        <v>559976.18000000005</v>
      </c>
    </row>
    <row r="83" spans="1:6" s="11" customFormat="1">
      <c r="A83" s="9"/>
      <c r="B83" s="9"/>
      <c r="C83" s="9">
        <v>341</v>
      </c>
      <c r="D83" s="25" t="s">
        <v>72</v>
      </c>
      <c r="E83" s="34">
        <v>559556.28</v>
      </c>
    </row>
    <row r="84" spans="1:6">
      <c r="C84" s="9">
        <v>342</v>
      </c>
      <c r="D84" s="25" t="s">
        <v>73</v>
      </c>
      <c r="E84" s="34">
        <v>419.9</v>
      </c>
    </row>
    <row r="85" spans="1:6">
      <c r="B85" s="36" t="s">
        <v>74</v>
      </c>
      <c r="D85" s="24" t="s">
        <v>75</v>
      </c>
      <c r="E85" s="14">
        <f>SUM(E86)</f>
        <v>8575.42</v>
      </c>
    </row>
    <row r="86" spans="1:6">
      <c r="C86" s="9">
        <v>365</v>
      </c>
      <c r="D86" s="25" t="s">
        <v>76</v>
      </c>
      <c r="E86" s="11">
        <v>8575.42</v>
      </c>
    </row>
    <row r="87" spans="1:6">
      <c r="B87" s="13">
        <v>39</v>
      </c>
      <c r="C87" s="13"/>
      <c r="D87" s="26" t="s">
        <v>77</v>
      </c>
      <c r="E87" s="14">
        <f>SUM(E88:E93)</f>
        <v>711067.05</v>
      </c>
    </row>
    <row r="88" spans="1:6">
      <c r="C88" s="9">
        <v>391</v>
      </c>
      <c r="D88" s="33" t="s">
        <v>78</v>
      </c>
      <c r="E88" s="11">
        <v>7040.84</v>
      </c>
    </row>
    <row r="89" spans="1:6">
      <c r="C89" s="9">
        <v>392</v>
      </c>
      <c r="D89" s="33" t="s">
        <v>79</v>
      </c>
      <c r="E89" s="11">
        <v>23328.78</v>
      </c>
    </row>
    <row r="90" spans="1:6">
      <c r="C90" s="9">
        <v>395</v>
      </c>
      <c r="D90" s="33" t="s">
        <v>80</v>
      </c>
      <c r="E90" s="34">
        <v>2512</v>
      </c>
    </row>
    <row r="91" spans="1:6">
      <c r="C91" s="9">
        <v>396</v>
      </c>
      <c r="D91" s="33" t="s">
        <v>81</v>
      </c>
      <c r="E91" s="34">
        <v>9871.2999999999993</v>
      </c>
    </row>
    <row r="92" spans="1:6">
      <c r="C92" s="9">
        <v>397</v>
      </c>
      <c r="D92" s="33" t="s">
        <v>82</v>
      </c>
      <c r="E92" s="11">
        <v>539721.96</v>
      </c>
    </row>
    <row r="93" spans="1:6">
      <c r="C93" s="9">
        <v>399</v>
      </c>
      <c r="D93" s="33" t="s">
        <v>83</v>
      </c>
      <c r="E93" s="34">
        <v>128592.17</v>
      </c>
    </row>
    <row r="94" spans="1:6">
      <c r="A94" s="27"/>
      <c r="D94" s="13" t="s">
        <v>85</v>
      </c>
      <c r="E94" s="14"/>
      <c r="F94" s="14">
        <f>+E72</f>
        <v>1643796.6</v>
      </c>
    </row>
    <row r="95" spans="1:6" ht="15.75">
      <c r="A95" s="21" t="s">
        <v>84</v>
      </c>
      <c r="B95" s="58">
        <v>40</v>
      </c>
      <c r="C95" s="18"/>
      <c r="D95" s="59" t="s">
        <v>86</v>
      </c>
      <c r="E95" s="22">
        <f>E96</f>
        <v>19500</v>
      </c>
      <c r="F95" s="14"/>
    </row>
    <row r="96" spans="1:6">
      <c r="C96" s="9">
        <v>424</v>
      </c>
      <c r="D96" s="37" t="s">
        <v>87</v>
      </c>
      <c r="E96" s="11">
        <v>19500</v>
      </c>
      <c r="F96" s="14"/>
    </row>
    <row r="97" spans="1:8">
      <c r="D97" s="28" t="s">
        <v>88</v>
      </c>
      <c r="F97" s="14">
        <f>E95</f>
        <v>19500</v>
      </c>
    </row>
    <row r="98" spans="1:8" s="2" customFormat="1" ht="18.95" customHeight="1">
      <c r="A98" s="42" t="s">
        <v>89</v>
      </c>
      <c r="B98" s="43"/>
      <c r="C98" s="43"/>
      <c r="D98" s="44" t="s">
        <v>90</v>
      </c>
      <c r="E98" s="45">
        <f>+E99</f>
        <v>12036</v>
      </c>
      <c r="F98" s="3"/>
      <c r="G98" s="3"/>
      <c r="H98" s="1"/>
    </row>
    <row r="99" spans="1:8">
      <c r="A99" s="27"/>
      <c r="B99" s="13">
        <v>61</v>
      </c>
      <c r="D99" s="28" t="s">
        <v>54</v>
      </c>
      <c r="E99" s="14">
        <f>SUM(E100:E100)</f>
        <v>12036</v>
      </c>
      <c r="H99" s="15"/>
    </row>
    <row r="100" spans="1:8">
      <c r="C100" s="9">
        <v>617</v>
      </c>
      <c r="D100" s="25" t="s">
        <v>91</v>
      </c>
      <c r="E100" s="11">
        <v>12036</v>
      </c>
      <c r="G100" s="9"/>
    </row>
    <row r="101" spans="1:8">
      <c r="D101" s="14" t="s">
        <v>92</v>
      </c>
      <c r="F101" s="14">
        <f>+E98</f>
        <v>12036</v>
      </c>
      <c r="G101" s="9"/>
    </row>
    <row r="102" spans="1:8">
      <c r="D102" s="14"/>
      <c r="F102" s="14"/>
      <c r="G102" s="9"/>
    </row>
    <row r="103" spans="1:8">
      <c r="D103" s="24" t="s">
        <v>93</v>
      </c>
      <c r="F103" s="14">
        <f>F97+F94+F71+F32+F101</f>
        <v>24495411.460000001</v>
      </c>
    </row>
    <row r="104" spans="1:8">
      <c r="D104" s="25" t="s">
        <v>94</v>
      </c>
      <c r="F104" s="11">
        <v>768293.42999999959</v>
      </c>
    </row>
    <row r="105" spans="1:8" s="2" customFormat="1" ht="18.95" customHeight="1">
      <c r="A105" s="42"/>
      <c r="B105" s="43"/>
      <c r="C105" s="43"/>
      <c r="D105" s="44" t="s">
        <v>95</v>
      </c>
      <c r="E105" s="45"/>
      <c r="F105" s="56">
        <f>+F103-F104</f>
        <v>23727118.030000001</v>
      </c>
      <c r="G105" s="3"/>
      <c r="H105" s="1"/>
    </row>
    <row r="106" spans="1:8" s="2" customFormat="1" ht="18.95" customHeight="1">
      <c r="A106" s="42"/>
      <c r="B106" s="43"/>
      <c r="C106" s="43"/>
      <c r="D106" s="44" t="s">
        <v>96</v>
      </c>
      <c r="E106" s="45"/>
      <c r="F106" s="56">
        <f>F13-F105</f>
        <v>43312789.57</v>
      </c>
      <c r="G106" s="3"/>
      <c r="H106" s="1"/>
    </row>
    <row r="108" spans="1:8">
      <c r="D108" s="13" t="s">
        <v>97</v>
      </c>
      <c r="E108" s="14"/>
      <c r="F108" s="14">
        <v>43312789.57</v>
      </c>
    </row>
    <row r="109" spans="1:8">
      <c r="D109" s="13"/>
      <c r="E109" s="14"/>
      <c r="F109" s="14"/>
    </row>
    <row r="110" spans="1:8">
      <c r="D110" s="38" t="s">
        <v>98</v>
      </c>
      <c r="E110" s="14"/>
      <c r="F110" s="14">
        <f>F108-F106</f>
        <v>0</v>
      </c>
    </row>
    <row r="111" spans="1:8">
      <c r="D111" s="39" t="s">
        <v>111</v>
      </c>
      <c r="E111" s="14"/>
      <c r="F111" s="14"/>
    </row>
    <row r="112" spans="1:8">
      <c r="D112" s="13"/>
      <c r="E112" s="14"/>
      <c r="F112" s="14"/>
    </row>
    <row r="113" spans="4:10">
      <c r="D113" s="13"/>
      <c r="E113" s="14"/>
      <c r="F113" s="14"/>
    </row>
    <row r="114" spans="4:10">
      <c r="D114" s="13"/>
      <c r="E114" s="14"/>
      <c r="F114" s="14"/>
    </row>
    <row r="115" spans="4:10">
      <c r="D115" s="13"/>
      <c r="E115" s="14"/>
      <c r="F115" s="14"/>
      <c r="G115" s="60"/>
      <c r="H115" s="60"/>
      <c r="I115" s="60"/>
    </row>
    <row r="116" spans="4:10">
      <c r="D116" s="13"/>
      <c r="E116" s="14"/>
      <c r="F116" s="14"/>
      <c r="G116" s="60"/>
      <c r="H116" s="60"/>
      <c r="I116" s="60"/>
    </row>
    <row r="117" spans="4:10">
      <c r="D117" s="13"/>
      <c r="E117" s="14"/>
      <c r="F117" s="14"/>
      <c r="G117" s="60"/>
      <c r="H117" s="60"/>
      <c r="I117" s="60"/>
    </row>
    <row r="118" spans="4:10">
      <c r="G118" s="1"/>
      <c r="H118" s="46" t="s">
        <v>113</v>
      </c>
      <c r="I118" s="46"/>
      <c r="J118" s="46"/>
    </row>
    <row r="119" spans="4:10">
      <c r="G119" s="1"/>
      <c r="H119" s="46" t="s">
        <v>114</v>
      </c>
      <c r="I119" s="46"/>
      <c r="J119" s="46"/>
    </row>
    <row r="120" spans="4:10">
      <c r="G120" s="47"/>
      <c r="H120" s="46" t="s">
        <v>124</v>
      </c>
      <c r="I120" s="46"/>
      <c r="J120" s="46"/>
    </row>
    <row r="121" spans="4:10">
      <c r="G121" s="1"/>
      <c r="H121" s="1"/>
      <c r="I121" s="1"/>
      <c r="J121" s="2"/>
    </row>
    <row r="122" spans="4:10">
      <c r="G122" s="1"/>
      <c r="H122" s="1"/>
      <c r="I122" s="1"/>
      <c r="J122" s="2"/>
    </row>
    <row r="123" spans="4:10">
      <c r="G123" s="1"/>
      <c r="H123" s="47" t="s">
        <v>5</v>
      </c>
      <c r="I123" s="47">
        <f>F13</f>
        <v>67039907.600000001</v>
      </c>
      <c r="J123" s="2"/>
    </row>
    <row r="124" spans="4:10">
      <c r="G124" s="1"/>
      <c r="H124" s="1" t="s">
        <v>115</v>
      </c>
      <c r="I124" s="1">
        <f>F32</f>
        <v>7990214.9500000002</v>
      </c>
      <c r="J124" s="48">
        <f>I124/$I$129</f>
        <v>0.3261923141420871</v>
      </c>
    </row>
    <row r="125" spans="4:10">
      <c r="G125" s="1"/>
      <c r="H125" s="1" t="s">
        <v>116</v>
      </c>
      <c r="I125" s="1">
        <f>F71</f>
        <v>14829863.91</v>
      </c>
      <c r="J125" s="48">
        <f t="shared" ref="J125:J129" si="0">I125/$I$129</f>
        <v>0.6054139541283704</v>
      </c>
    </row>
    <row r="126" spans="4:10">
      <c r="G126" s="47"/>
      <c r="H126" s="1" t="s">
        <v>117</v>
      </c>
      <c r="I126" s="1">
        <f>F94</f>
        <v>1643796.6</v>
      </c>
      <c r="J126" s="48">
        <f t="shared" si="0"/>
        <v>6.7106306937699423E-2</v>
      </c>
    </row>
    <row r="127" spans="4:10">
      <c r="G127" s="47"/>
      <c r="H127" s="1" t="s">
        <v>118</v>
      </c>
      <c r="I127" s="1">
        <f>F97</f>
        <v>19500</v>
      </c>
      <c r="J127" s="48">
        <f t="shared" si="0"/>
        <v>7.960674607096393E-4</v>
      </c>
    </row>
    <row r="128" spans="4:10">
      <c r="H128" s="1" t="s">
        <v>119</v>
      </c>
      <c r="I128" s="1">
        <f>F101</f>
        <v>12036</v>
      </c>
      <c r="J128" s="48">
        <f t="shared" si="0"/>
        <v>4.9135733113339587E-4</v>
      </c>
    </row>
    <row r="129" spans="8:10">
      <c r="H129" s="47" t="s">
        <v>120</v>
      </c>
      <c r="I129" s="47">
        <f>SUM(I124:I128)</f>
        <v>24495411.460000001</v>
      </c>
      <c r="J129" s="48">
        <f t="shared" si="0"/>
        <v>1</v>
      </c>
    </row>
    <row r="130" spans="8:10">
      <c r="H130" s="47" t="s">
        <v>122</v>
      </c>
      <c r="I130" s="47">
        <f>F104</f>
        <v>768293.42999999959</v>
      </c>
      <c r="J130" s="48"/>
    </row>
    <row r="131" spans="8:10">
      <c r="H131" s="47" t="s">
        <v>123</v>
      </c>
      <c r="I131" s="47">
        <f>I129-I130</f>
        <v>23727118.030000001</v>
      </c>
      <c r="J131" s="48"/>
    </row>
    <row r="132" spans="8:10">
      <c r="H132" s="47" t="s">
        <v>121</v>
      </c>
      <c r="I132" s="47">
        <f>I123-I131</f>
        <v>43312789.57</v>
      </c>
      <c r="J132" s="48"/>
    </row>
    <row r="133" spans="8:10">
      <c r="H133" s="1"/>
      <c r="I133" s="57"/>
      <c r="J133" s="2"/>
    </row>
  </sheetData>
  <mergeCells count="16">
    <mergeCell ref="G115:I115"/>
    <mergeCell ref="G116:I116"/>
    <mergeCell ref="G117:I117"/>
    <mergeCell ref="A68:F68"/>
    <mergeCell ref="B1:C4"/>
    <mergeCell ref="F1:F4"/>
    <mergeCell ref="A6:F6"/>
    <mergeCell ref="A7:F7"/>
    <mergeCell ref="A8:F8"/>
    <mergeCell ref="A9:F9"/>
    <mergeCell ref="B61:C64"/>
    <mergeCell ref="F61:F64"/>
    <mergeCell ref="A65:F65"/>
    <mergeCell ref="A66:F66"/>
    <mergeCell ref="A67:F67"/>
    <mergeCell ref="A14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6:AM27"/>
  <sheetViews>
    <sheetView tabSelected="1" topLeftCell="A6" zoomScaleNormal="100" workbookViewId="0">
      <selection activeCell="D24" sqref="D24"/>
    </sheetView>
  </sheetViews>
  <sheetFormatPr defaultColWidth="11.42578125" defaultRowHeight="15"/>
  <cols>
    <col min="1" max="1" width="7.85546875" style="50" customWidth="1"/>
    <col min="2" max="2" width="8.5703125" style="50" customWidth="1"/>
    <col min="3" max="3" width="9.85546875" style="50" customWidth="1"/>
    <col min="4" max="4" width="21.140625" style="50" customWidth="1"/>
    <col min="5" max="5" width="18.140625" style="49" customWidth="1"/>
    <col min="6" max="6" width="4.85546875" style="49" customWidth="1"/>
    <col min="7" max="7" width="20.28515625" style="49" bestFit="1" customWidth="1"/>
    <col min="8" max="8" width="14" style="49" customWidth="1"/>
    <col min="9" max="9" width="41.42578125" style="49" customWidth="1"/>
    <col min="10" max="10" width="18.140625" style="49" customWidth="1"/>
    <col min="11" max="11" width="13.85546875" style="50" bestFit="1" customWidth="1"/>
    <col min="12" max="12" width="17.85546875" style="50" bestFit="1" customWidth="1"/>
    <col min="13" max="13" width="11.42578125" style="50"/>
    <col min="14" max="14" width="11.5703125" style="50" bestFit="1" customWidth="1"/>
    <col min="15" max="20" width="11.42578125" style="50"/>
    <col min="21" max="39" width="0" style="50" hidden="1" customWidth="1"/>
    <col min="40" max="16384" width="11.42578125" style="50"/>
  </cols>
  <sheetData>
    <row r="6" spans="1:39" ht="15.75">
      <c r="A6" s="64" t="s">
        <v>0</v>
      </c>
      <c r="B6" s="64"/>
      <c r="C6" s="64"/>
      <c r="D6" s="64"/>
      <c r="E6" s="64"/>
      <c r="F6" s="64"/>
      <c r="G6" s="64"/>
      <c r="H6" s="64"/>
    </row>
    <row r="7" spans="1:39" ht="15.75">
      <c r="A7" s="64"/>
      <c r="B7" s="64"/>
      <c r="C7" s="64"/>
      <c r="D7" s="64"/>
      <c r="E7" s="64"/>
      <c r="F7" s="64"/>
    </row>
    <row r="8" spans="1:39" ht="15.75">
      <c r="A8" s="66" t="s">
        <v>99</v>
      </c>
      <c r="B8" s="66"/>
      <c r="C8" s="66"/>
      <c r="D8" s="66"/>
      <c r="E8" s="66"/>
      <c r="F8" s="66"/>
      <c r="G8" s="66"/>
    </row>
    <row r="9" spans="1:39" ht="15.75">
      <c r="A9" s="66" t="s">
        <v>100</v>
      </c>
      <c r="B9" s="66"/>
      <c r="C9" s="66"/>
      <c r="D9" s="66"/>
      <c r="E9" s="66"/>
      <c r="F9" s="66"/>
      <c r="G9" s="66"/>
    </row>
    <row r="10" spans="1:39" ht="15.75">
      <c r="A10" s="66" t="s">
        <v>101</v>
      </c>
      <c r="B10" s="66"/>
      <c r="C10" s="66"/>
      <c r="D10" s="66"/>
      <c r="E10" s="66"/>
      <c r="F10" s="66"/>
      <c r="G10" s="66"/>
    </row>
    <row r="12" spans="1:39" s="49" customFormat="1" ht="15.75">
      <c r="A12" s="66" t="s">
        <v>102</v>
      </c>
      <c r="B12" s="66"/>
      <c r="C12" s="66"/>
      <c r="D12" s="66"/>
      <c r="E12" s="66"/>
      <c r="F12" s="66"/>
      <c r="G12" s="66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</row>
    <row r="13" spans="1:39" s="49" customFormat="1" ht="15.75">
      <c r="A13" s="66"/>
      <c r="B13" s="66"/>
      <c r="C13" s="66"/>
      <c r="D13" s="66"/>
      <c r="E13" s="66"/>
      <c r="F13" s="66"/>
      <c r="G13" s="66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</row>
    <row r="14" spans="1:39" s="49" customFormat="1">
      <c r="A14" s="50"/>
      <c r="B14" s="50"/>
      <c r="C14" s="50"/>
      <c r="D14" s="4"/>
      <c r="E14" s="4"/>
      <c r="F14" s="4"/>
      <c r="G14" s="4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</row>
    <row r="15" spans="1:39" s="49" customFormat="1">
      <c r="A15" s="50"/>
      <c r="B15" s="50"/>
      <c r="C15" s="50"/>
      <c r="D15" s="51"/>
      <c r="E15" s="51"/>
      <c r="F15" s="51"/>
      <c r="G15" s="51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</row>
    <row r="16" spans="1:39" s="49" customFormat="1" ht="15.75">
      <c r="A16" s="69" t="s">
        <v>103</v>
      </c>
      <c r="B16" s="69"/>
      <c r="C16" s="69"/>
      <c r="D16" s="69"/>
      <c r="E16" s="5"/>
      <c r="F16" s="5"/>
      <c r="G16" s="8" t="s">
        <v>104</v>
      </c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</row>
    <row r="17" spans="1:39" s="49" customFormat="1">
      <c r="A17" s="70" t="s">
        <v>109</v>
      </c>
      <c r="B17" s="70"/>
      <c r="C17" s="70"/>
      <c r="D17" s="70"/>
      <c r="E17" s="52"/>
      <c r="F17" s="52"/>
      <c r="G17" s="53">
        <v>53635959.600000001</v>
      </c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</row>
    <row r="18" spans="1:39" s="49" customFormat="1">
      <c r="A18" s="70" t="s">
        <v>105</v>
      </c>
      <c r="B18" s="70"/>
      <c r="C18" s="70"/>
      <c r="D18" s="70"/>
      <c r="E18" s="52"/>
      <c r="F18" s="51"/>
      <c r="G18" s="54">
        <v>13403948</v>
      </c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</row>
    <row r="19" spans="1:39" s="49" customFormat="1" ht="15.75">
      <c r="A19" s="68" t="s">
        <v>106</v>
      </c>
      <c r="B19" s="68"/>
      <c r="C19" s="68"/>
      <c r="D19" s="68"/>
      <c r="E19" s="51"/>
      <c r="F19" s="51"/>
      <c r="G19" s="7">
        <f>SUM(G17:G18)</f>
        <v>67039907.600000001</v>
      </c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</row>
    <row r="20" spans="1:39" s="49" customFormat="1" ht="30" customHeight="1">
      <c r="A20" s="50"/>
      <c r="B20" s="50"/>
      <c r="C20" s="50"/>
      <c r="D20" s="6"/>
      <c r="E20" s="51"/>
      <c r="F20" s="51"/>
      <c r="G20" s="51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</row>
    <row r="21" spans="1:39" s="49" customFormat="1" ht="15.75">
      <c r="A21" s="68" t="s">
        <v>107</v>
      </c>
      <c r="B21" s="68"/>
      <c r="C21" s="50"/>
      <c r="D21" s="51"/>
      <c r="E21" s="51"/>
      <c r="F21" s="51"/>
      <c r="G21" s="51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</row>
    <row r="22" spans="1:39" s="49" customFormat="1">
      <c r="A22" s="67" t="s">
        <v>108</v>
      </c>
      <c r="B22" s="67"/>
      <c r="C22" s="67"/>
      <c r="D22" s="67"/>
      <c r="E22" s="51"/>
      <c r="F22" s="53"/>
      <c r="G22" s="53">
        <v>23727118.029999997</v>
      </c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</row>
    <row r="23" spans="1:39" s="49" customFormat="1" ht="16.5" thickBot="1">
      <c r="A23" s="68" t="s">
        <v>110</v>
      </c>
      <c r="B23" s="68"/>
      <c r="C23" s="68"/>
      <c r="D23" s="68"/>
      <c r="E23" s="53"/>
      <c r="F23" s="6"/>
      <c r="G23" s="55">
        <f>+G19-G22</f>
        <v>43312789.570000008</v>
      </c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</row>
    <row r="24" spans="1:39" s="49" customFormat="1" ht="30" customHeight="1" thickTop="1">
      <c r="A24" s="68"/>
      <c r="B24" s="68"/>
      <c r="C24" s="68"/>
      <c r="D24" s="6"/>
      <c r="E24" s="6"/>
      <c r="F24" s="6"/>
      <c r="G24" s="7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</row>
    <row r="25" spans="1:39" s="49" customFormat="1" ht="15.75">
      <c r="A25" s="50"/>
      <c r="B25" s="50"/>
      <c r="C25" s="50"/>
      <c r="D25" s="50"/>
      <c r="E25" s="6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</row>
    <row r="27" spans="1:39">
      <c r="I27" s="49">
        <f>H27-G27</f>
        <v>0</v>
      </c>
    </row>
  </sheetData>
  <mergeCells count="15">
    <mergeCell ref="A22:D22"/>
    <mergeCell ref="A23:D23"/>
    <mergeCell ref="A24:C24"/>
    <mergeCell ref="A13:G13"/>
    <mergeCell ref="A16:D16"/>
    <mergeCell ref="A17:D17"/>
    <mergeCell ref="A18:D18"/>
    <mergeCell ref="A19:D19"/>
    <mergeCell ref="A21:B21"/>
    <mergeCell ref="A12:G12"/>
    <mergeCell ref="A6:H6"/>
    <mergeCell ref="A7:F7"/>
    <mergeCell ref="A8:G8"/>
    <mergeCell ref="A9:G9"/>
    <mergeCell ref="A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Ejecución</vt:lpstr>
      <vt:lpstr>Resumen </vt:lpstr>
      <vt:lpstr>Grafico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santa.garcia</cp:lastModifiedBy>
  <dcterms:created xsi:type="dcterms:W3CDTF">2014-04-16T15:52:18Z</dcterms:created>
  <dcterms:modified xsi:type="dcterms:W3CDTF">2014-04-23T00:00:28Z</dcterms:modified>
</cp:coreProperties>
</file>