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Figura" sheetId="3" r:id="rId1"/>
    <sheet name="Ejecucion" sheetId="1" r:id="rId2"/>
    <sheet name="Resumen" sheetId="2" r:id="rId3"/>
  </sheets>
  <externalReferences>
    <externalReference r:id="rId4"/>
  </externalReference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J118" i="1"/>
  <c r="J112"/>
  <c r="F13"/>
  <c r="E82" l="1"/>
  <c r="E80"/>
  <c r="E77"/>
  <c r="E72"/>
  <c r="E70"/>
  <c r="E68"/>
  <c r="E53"/>
  <c r="E50"/>
  <c r="E48"/>
  <c r="E45"/>
  <c r="E42"/>
  <c r="E40"/>
  <c r="E37"/>
  <c r="E34"/>
  <c r="E30"/>
  <c r="E25"/>
  <c r="E23"/>
  <c r="E21"/>
  <c r="E19"/>
  <c r="E17"/>
  <c r="G25" i="2"/>
  <c r="G29" s="1"/>
  <c r="E88" i="1"/>
  <c r="E87" s="1"/>
  <c r="F91" s="1"/>
  <c r="J116" s="1"/>
  <c r="XFD55"/>
  <c r="E67" l="1"/>
  <c r="E16"/>
  <c r="F28" s="1"/>
  <c r="J113" s="1"/>
  <c r="E29"/>
  <c r="F66"/>
  <c r="J114" s="1"/>
  <c r="J117" s="1"/>
  <c r="J119" s="1"/>
  <c r="J120" s="1"/>
  <c r="F86"/>
  <c r="F93" l="1"/>
  <c r="F95" s="1"/>
  <c r="F96" s="1"/>
  <c r="F100" s="1"/>
  <c r="J115"/>
  <c r="K114" l="1"/>
  <c r="K116"/>
  <c r="K113"/>
  <c r="K115"/>
  <c r="K117" l="1"/>
</calcChain>
</file>

<file path=xl/sharedStrings.xml><?xml version="1.0" encoding="utf-8"?>
<sst xmlns="http://schemas.openxmlformats.org/spreadsheetml/2006/main" count="120" uniqueCount="112">
  <si>
    <t>Oficina Presidencial de Tecnologías de la Información y Comunicación (OPTIC)</t>
  </si>
  <si>
    <t>Ejecución de Presupuestaria</t>
  </si>
  <si>
    <t>Período del 01 al 31 de Diciembre 2013</t>
  </si>
  <si>
    <t xml:space="preserve">Valores expresados en RD$ </t>
  </si>
  <si>
    <t>TOTAL INGRESOS POR PRESUPUESTO MES DE DICIEMBRE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</si>
  <si>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</si>
  <si>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</si>
  <si>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</si>
  <si>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</si>
  <si>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</si>
  <si>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</si>
  <si>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</si>
  <si>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</si>
  <si>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</si>
  <si>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</si>
  <si>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</si>
  <si>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</si>
  <si>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</si>
  <si>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</si>
  <si>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</si>
  <si>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</si>
  <si>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</si>
  <si>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Regalia Pascual</t>
  </si>
  <si>
    <t>Bonificaciónes</t>
  </si>
  <si>
    <t>Total Servicios Personales</t>
  </si>
  <si>
    <t>02</t>
  </si>
  <si>
    <t>SERVICIOS NO PERSONALES</t>
  </si>
  <si>
    <t>Servicios de comunicaciones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</si>
  <si>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</si>
  <si>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</si>
  <si>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</si>
  <si>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</si>
  <si>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</si>
  <si>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</si>
  <si>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</si>
  <si>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Publicidad y propaganda</t>
  </si>
  <si>
    <t>Impresión y encuadernación</t>
  </si>
  <si>
    <t>Viáticos</t>
  </si>
  <si>
    <t>Viáticos Dentro del país</t>
  </si>
  <si>
    <t>Transporte y almacenaje</t>
  </si>
  <si>
    <t>Pasajes</t>
  </si>
  <si>
    <t>Almacenaje</t>
  </si>
  <si>
    <t>Alquileres</t>
  </si>
  <si>
    <t>Edificios y locales</t>
  </si>
  <si>
    <t>Equipos de transporte, tracción y elevación</t>
  </si>
  <si>
    <t>Seguros</t>
  </si>
  <si>
    <t>Seguro medico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</si>
  <si>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</si>
  <si>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</si>
  <si>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</si>
  <si>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</si>
  <si>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</si>
  <si>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</si>
  <si>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</si>
  <si>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</si>
  <si>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</si>
  <si>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</si>
  <si>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</si>
  <si>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</si>
  <si>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Textiles y cestuarios</t>
  </si>
  <si>
    <t>Prenda de vestir</t>
  </si>
  <si>
    <t>Productos de papel, y cartón e impresos</t>
  </si>
  <si>
    <t>Papel de escritorio</t>
  </si>
  <si>
    <t>Productos de papel y cartón</t>
  </si>
  <si>
    <t>Productos de artes graficas</t>
  </si>
  <si>
    <t>Libros, revistas y Periódicos</t>
  </si>
  <si>
    <t xml:space="preserve"> </t>
  </si>
  <si>
    <t>Combustibles, lubricantes, productos químicos y conexos</t>
  </si>
  <si>
    <t>Combustibles y lubricantes</t>
  </si>
  <si>
    <t>Productos químicos y conexos</t>
  </si>
  <si>
    <t>Productos de cuero, caucho y plastico</t>
  </si>
  <si>
    <t>Articulos de plastico</t>
  </si>
  <si>
    <t>Productos y útiles varios</t>
  </si>
  <si>
    <t>Útiles de escritorios, oficina  y enseñanza</t>
  </si>
  <si>
    <t>Productos eléctricos y afines</t>
  </si>
  <si>
    <t>Útiles diversos</t>
  </si>
  <si>
    <t>Total Materiales y Suministros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</si>
  <si>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</si>
  <si>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</si>
  <si>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</si>
  <si>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</si>
  <si>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</si>
  <si>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</si>
  <si>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</si>
  <si>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</si>
  <si>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</si>
  <si>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DEPARTAMENTO ADMINISTRATIVO FINANCIERO</t>
  </si>
  <si>
    <t>RESUMEN EJECUCION PRESUPUESTARIA</t>
  </si>
  <si>
    <t>Del 1ro. al 31 de AGOSTO 2013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</si>
  <si>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</si>
  <si>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</si>
  <si>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</si>
  <si>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</si>
  <si>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</si>
  <si>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</si>
  <si>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</si>
  <si>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</si>
  <si>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BCE NETO AL 31/12/2013</t>
  </si>
  <si>
    <t>BALANCE  DISPONIBLE AL 31/12/2013</t>
  </si>
  <si>
    <t xml:space="preserve"> - Balance disponible al 30/10/2013</t>
  </si>
  <si>
    <t>BALANCE DISPONIBLE PARA COMPROMISOS PENDIENTES AL 30/11/2013</t>
  </si>
  <si>
    <t>DISTRIBUCIÓN PORCENTUAL</t>
  </si>
  <si>
    <t>EJECUCIÓN PRESUPUESTARIA</t>
  </si>
  <si>
    <t>Servicios Personales</t>
  </si>
  <si>
    <t>Servicios No Personales</t>
  </si>
  <si>
    <t>Materiales y Suministros</t>
  </si>
  <si>
    <t>Activos no Financieros</t>
  </si>
  <si>
    <t>Subtotal General Desembolsos</t>
  </si>
  <si>
    <t>BALANCE DISPONIBLE</t>
  </si>
  <si>
    <t>DICIEMBRE 2013</t>
  </si>
  <si>
    <t>Retenciones por pagar</t>
  </si>
  <si>
    <t>Total de Desembolsos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</si>
</sst>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165" fontId="4" fillId="0" borderId="0" xfId="2" applyFont="1"/>
    <xf numFmtId="0" fontId="4" fillId="0" borderId="0" xfId="4" applyFont="1">
      <alignment wrapText="1"/>
    </xf>
    <xf numFmtId="0" fontId="5" fillId="0" borderId="0" xfId="4" applyFont="1" applyBorder="1" applyAlignment="1">
      <alignment horizontal="center" wrapText="1"/>
    </xf>
    <xf numFmtId="0" fontId="6" fillId="0" borderId="0" xfId="4" applyFont="1" applyBorder="1" applyAlignment="1">
      <alignment wrapText="1"/>
    </xf>
    <xf numFmtId="0" fontId="4" fillId="0" borderId="0" xfId="3" applyAlignment="1">
      <alignment horizontal="left"/>
    </xf>
    <xf numFmtId="0" fontId="4" fillId="0" borderId="0" xfId="3" applyFont="1"/>
    <xf numFmtId="0" fontId="4" fillId="0" borderId="0" xfId="3" applyBorder="1" applyAlignment="1">
      <alignment horizontal="left"/>
    </xf>
    <xf numFmtId="0" fontId="4" fillId="0" borderId="0" xfId="3" applyFont="1" applyBorder="1"/>
    <xf numFmtId="165" fontId="4" fillId="0" borderId="0" xfId="2" applyFont="1" applyBorder="1"/>
    <xf numFmtId="0" fontId="7" fillId="0" borderId="0" xfId="3" applyFont="1" applyAlignment="1">
      <alignment horizontal="center"/>
    </xf>
    <xf numFmtId="0" fontId="4" fillId="0" borderId="0" xfId="3" applyBorder="1"/>
    <xf numFmtId="0" fontId="6" fillId="0" borderId="0" xfId="3" applyFont="1" applyBorder="1" applyAlignment="1">
      <alignment horizontal="center" wrapText="1"/>
    </xf>
    <xf numFmtId="0" fontId="6" fillId="0" borderId="0" xfId="3" applyFont="1" applyBorder="1" applyAlignment="1">
      <alignment horizontal="center"/>
    </xf>
    <xf numFmtId="0" fontId="8" fillId="0" borderId="0" xfId="3" applyFont="1" applyBorder="1" applyAlignment="1">
      <alignment wrapText="1"/>
    </xf>
    <xf numFmtId="4" fontId="8" fillId="0" borderId="0" xfId="3" applyNumberFormat="1" applyFont="1" applyBorder="1"/>
    <xf numFmtId="0" fontId="8" fillId="0" borderId="0" xfId="3" applyFont="1" applyBorder="1"/>
    <xf numFmtId="4" fontId="8" fillId="0" borderId="3" xfId="3" applyNumberFormat="1" applyFont="1" applyBorder="1"/>
    <xf numFmtId="4" fontId="5" fillId="0" borderId="0" xfId="3" applyNumberFormat="1" applyFont="1" applyBorder="1"/>
    <xf numFmtId="0" fontId="8" fillId="0" borderId="0" xfId="4" applyFont="1">
      <alignment wrapText="1"/>
    </xf>
    <xf numFmtId="0" fontId="5" fillId="0" borderId="0" xfId="3" applyFont="1" applyBorder="1"/>
    <xf numFmtId="4" fontId="5" fillId="0" borderId="2" xfId="3" applyNumberFormat="1" applyFont="1" applyBorder="1"/>
    <xf numFmtId="0" fontId="6" fillId="0" borderId="0" xfId="3" applyFont="1" applyBorder="1"/>
    <xf numFmtId="4" fontId="6" fillId="0" borderId="0" xfId="3" applyNumberFormat="1" applyFont="1" applyBorder="1"/>
    <xf numFmtId="0" fontId="11" fillId="0" borderId="0" xfId="0" applyFont="1"/>
    <xf numFmtId="43" fontId="11" fillId="0" borderId="0" xfId="1" applyFont="1"/>
    <xf numFmtId="0" fontId="12" fillId="0" borderId="0" xfId="0" applyFont="1"/>
    <xf numFmtId="43" fontId="12" fillId="0" borderId="0" xfId="1" applyFont="1"/>
    <xf numFmtId="43" fontId="11" fillId="0" borderId="0" xfId="0" applyNumberFormat="1" applyFont="1"/>
    <xf numFmtId="43" fontId="11" fillId="0" borderId="0" xfId="1" applyFont="1" applyBorder="1"/>
    <xf numFmtId="43" fontId="12" fillId="0" borderId="2" xfId="1" applyFont="1" applyBorder="1"/>
    <xf numFmtId="49" fontId="12" fillId="0" borderId="0" xfId="0" applyNumberFormat="1" applyFont="1"/>
    <xf numFmtId="49" fontId="11" fillId="0" borderId="0" xfId="0" applyNumberFormat="1" applyFont="1"/>
    <xf numFmtId="0" fontId="12" fillId="0" borderId="0" xfId="0" applyFont="1" applyBorder="1"/>
    <xf numFmtId="0" fontId="11" fillId="0" borderId="0" xfId="0" applyFont="1" applyBorder="1"/>
    <xf numFmtId="0" fontId="12" fillId="0" borderId="0" xfId="0" applyFont="1" applyFill="1" applyBorder="1"/>
    <xf numFmtId="0" fontId="12" fillId="0" borderId="0" xfId="1" applyNumberFormat="1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8" fontId="11" fillId="0" borderId="0" xfId="0" applyNumberFormat="1" applyFont="1"/>
    <xf numFmtId="8" fontId="11" fillId="0" borderId="0" xfId="1" applyNumberFormat="1" applyFont="1"/>
    <xf numFmtId="43" fontId="11" fillId="0" borderId="0" xfId="0" applyNumberFormat="1" applyFont="1" applyFill="1" applyBorder="1"/>
    <xf numFmtId="0" fontId="4" fillId="0" borderId="0" xfId="0" applyFont="1"/>
    <xf numFmtId="0" fontId="4" fillId="0" borderId="0" xfId="0" applyFont="1" applyBorder="1"/>
    <xf numFmtId="43" fontId="4" fillId="0" borderId="0" xfId="1" applyFont="1"/>
    <xf numFmtId="43" fontId="12" fillId="0" borderId="0" xfId="1" applyNumberFormat="1" applyFont="1"/>
    <xf numFmtId="0" fontId="12" fillId="0" borderId="0" xfId="0" applyFont="1" applyAlignment="1">
      <alignment horizontal="right"/>
    </xf>
    <xf numFmtId="8" fontId="12" fillId="0" borderId="0" xfId="1" applyNumberFormat="1" applyFont="1"/>
    <xf numFmtId="0" fontId="11" fillId="0" borderId="0" xfId="1" applyNumberFormat="1" applyFont="1" applyAlignment="1">
      <alignment horizontal="left"/>
    </xf>
    <xf numFmtId="0" fontId="12" fillId="0" borderId="3" xfId="0" applyFont="1" applyBorder="1"/>
    <xf numFmtId="164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43" fontId="11" fillId="2" borderId="0" xfId="1" applyFont="1" applyFill="1"/>
    <xf numFmtId="49" fontId="12" fillId="2" borderId="0" xfId="0" applyNumberFormat="1" applyFont="1" applyFill="1"/>
    <xf numFmtId="43" fontId="12" fillId="2" borderId="0" xfId="1" applyFont="1" applyFill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9" fillId="2" borderId="0" xfId="1" applyNumberFormat="1" applyFont="1" applyFill="1" applyAlignment="1">
      <alignment horizontal="center"/>
    </xf>
    <xf numFmtId="0" fontId="12" fillId="2" borderId="0" xfId="0" applyFont="1" applyFill="1"/>
    <xf numFmtId="0" fontId="9" fillId="2" borderId="0" xfId="1" applyNumberFormat="1" applyFont="1" applyFill="1"/>
    <xf numFmtId="49" fontId="9" fillId="2" borderId="0" xfId="0" applyNumberFormat="1" applyFont="1" applyFill="1"/>
    <xf numFmtId="0" fontId="10" fillId="2" borderId="0" xfId="0" applyFont="1" applyFill="1"/>
    <xf numFmtId="43" fontId="9" fillId="2" borderId="0" xfId="1" applyFont="1" applyFill="1"/>
    <xf numFmtId="0" fontId="9" fillId="2" borderId="0" xfId="0" applyFont="1" applyFill="1" applyBorder="1"/>
    <xf numFmtId="43" fontId="10" fillId="2" borderId="0" xfId="1" applyFont="1" applyFill="1"/>
    <xf numFmtId="165" fontId="14" fillId="0" borderId="0" xfId="2" applyFont="1" applyAlignment="1">
      <alignment horizontal="center"/>
    </xf>
    <xf numFmtId="165" fontId="14" fillId="0" borderId="0" xfId="2" applyFont="1"/>
    <xf numFmtId="166" fontId="4" fillId="0" borderId="0" xfId="5" applyNumberFormat="1" applyFont="1" applyAlignment="1">
      <alignment wrapText="1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4" applyFont="1" applyAlignment="1">
      <alignment horizontal="left" wrapText="1"/>
    </xf>
    <xf numFmtId="0" fontId="6" fillId="0" borderId="0" xfId="4" applyFont="1" applyAlignment="1">
      <alignment horizontal="center" wrapText="1"/>
    </xf>
    <xf numFmtId="0" fontId="6" fillId="0" borderId="0" xfId="3" applyFont="1" applyBorder="1" applyAlignment="1">
      <alignment horizontal="center"/>
    </xf>
    <xf numFmtId="0" fontId="8" fillId="0" borderId="0" xfId="3" applyFont="1" applyBorder="1" applyAlignment="1">
      <alignment horizontal="left" wrapText="1"/>
    </xf>
    <xf numFmtId="0" fontId="5" fillId="0" borderId="0" xfId="4" applyFont="1" applyAlignment="1">
      <alignment horizontal="center" wrapText="1"/>
    </xf>
    <xf numFmtId="43" fontId="0" fillId="0" borderId="0" xfId="1" applyFont="1"/>
  </cellXfs>
  <cellStyles count="6">
    <cellStyle name="Comma" xfId="1" builtinId="3"/>
    <cellStyle name="Comma_D2006" xfId="2"/>
    <cellStyle name="Normal" xfId="0" builtinId="0"/>
    <cellStyle name="Normal 2" xfId="3"/>
    <cellStyle name="Normal_D2006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s-DO" sz="1800" b="1" i="0" baseline="0"/>
              <a:t>DISTRIBUCIÓN PORCENTUAL EJECUCIÓN PRESUPUESTARIA</a:t>
            </a:r>
            <a:endParaRPr lang="es-DO"/>
          </a:p>
          <a:p>
            <a:pPr>
              <a:defRPr/>
            </a:pPr>
            <a:r>
              <a:rPr lang="es-DO" sz="1800" b="1" i="0" baseline="0"/>
              <a:t>DICIEMBRE 2013</a:t>
            </a:r>
            <a:endParaRPr lang="es-DO"/>
          </a:p>
        </c:rich>
      </c:tx>
      <c:layout>
        <c:manualLayout>
          <c:xMode val="edge"/>
          <c:yMode val="edge"/>
          <c:x val="0.17645530745606969"/>
          <c:y val="6.0606060606060622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2"/>
          <c:order val="2"/>
          <c:dLbls>
            <c:showPercent val="1"/>
            <c:showLeaderLines val="1"/>
          </c:dLbls>
          <c:cat>
            <c:strRef>
              <c:f>Ejecucion!$I$113:$I$116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Activos no Financieros</c:v>
                </c:pt>
              </c:strCache>
            </c:strRef>
          </c:cat>
          <c:val>
            <c:numRef>
              <c:f>Ejecucion!$J$113:$J$116</c:f>
              <c:numCache>
                <c:formatCode>_-* #,##0.00_-;\-* #,##0.00_-;_-* "-"??_-;_-@_-</c:formatCode>
                <c:ptCount val="4"/>
                <c:pt idx="0">
                  <c:v>15281286.02</c:v>
                </c:pt>
                <c:pt idx="1">
                  <c:v>7466745.3899999987</c:v>
                </c:pt>
                <c:pt idx="2">
                  <c:v>609386.05000000005</c:v>
                </c:pt>
                <c:pt idx="3">
                  <c:v>1734496.2</c:v>
                </c:pt>
              </c:numCache>
            </c:numRef>
          </c:val>
        </c:ser>
        <c:ser>
          <c:idx val="3"/>
          <c:order val="3"/>
          <c:dLbls>
            <c:showPercent val="1"/>
            <c:showLeaderLines val="1"/>
          </c:dLbls>
          <c:cat>
            <c:strRef>
              <c:f>Ejecucion!$I$113:$I$116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Activos no Financieros</c:v>
                </c:pt>
              </c:strCache>
            </c:strRef>
          </c:cat>
          <c:val>
            <c:numRef>
              <c:f>Ejecucion!$K$113:$K$116</c:f>
              <c:numCache>
                <c:formatCode>0.0%</c:formatCode>
                <c:ptCount val="4"/>
                <c:pt idx="0">
                  <c:v>0.60901237853215229</c:v>
                </c:pt>
                <c:pt idx="1">
                  <c:v>0.29757576449432116</c:v>
                </c:pt>
                <c:pt idx="2">
                  <c:v>2.4286152832234804E-2</c:v>
                </c:pt>
                <c:pt idx="3">
                  <c:v>6.9125704141291877E-2</c:v>
                </c:pt>
              </c:numCache>
            </c:numRef>
          </c:val>
        </c:ser>
        <c:ser>
          <c:idx val="0"/>
          <c:order val="0"/>
          <c:dLbls>
            <c:showPercent val="1"/>
            <c:showLeaderLines val="1"/>
          </c:dLbls>
          <c:cat>
            <c:strRef>
              <c:f>[1]EJECUCION!$I$107:$I$109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[1]EJECUCION!$J$107:$J$109</c:f>
              <c:numCache>
                <c:formatCode>General</c:formatCode>
                <c:ptCount val="3"/>
                <c:pt idx="0">
                  <c:v>8618721.7300000004</c:v>
                </c:pt>
                <c:pt idx="1">
                  <c:v>18565962.940000001</c:v>
                </c:pt>
                <c:pt idx="2">
                  <c:v>953705.82000000007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cat>
            <c:strRef>
              <c:f>[1]EJECUCION!$I$107:$I$109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[1]EJECUCION!$K$107:$K$109</c:f>
              <c:numCache>
                <c:formatCode>General</c:formatCode>
                <c:ptCount val="3"/>
                <c:pt idx="0">
                  <c:v>0.30629760906413522</c:v>
                </c:pt>
                <c:pt idx="1">
                  <c:v>0.65980898753246353</c:v>
                </c:pt>
                <c:pt idx="2">
                  <c:v>3.3893403403401273E-2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>
        <c:manualLayout>
          <c:xMode val="edge"/>
          <c:yMode val="edge"/>
          <c:x val="0.76384233495739762"/>
          <c:y val="0.40979925236618114"/>
          <c:w val="0.19363567090770537"/>
          <c:h val="0.19848230334844519"/>
        </c:manualLayout>
      </c:layout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23622047244094488" right="0.23622047244094488" top="0.8" bottom="0.74803040244969377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0132" y="902368"/>
    <xdr:ext cx="6383421" cy="62831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333375</xdr:colOff>
      <xdr:row>4</xdr:row>
      <xdr:rowOff>114299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4954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1047750</xdr:colOff>
      <xdr:row>4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47726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55</xdr:row>
      <xdr:rowOff>66674</xdr:rowOff>
    </xdr:from>
    <xdr:to>
      <xdr:col>3</xdr:col>
      <xdr:colOff>333375</xdr:colOff>
      <xdr:row>59</xdr:row>
      <xdr:rowOff>142874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13287374"/>
          <a:ext cx="1495424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55</xdr:row>
      <xdr:rowOff>85726</xdr:rowOff>
    </xdr:from>
    <xdr:to>
      <xdr:col>5</xdr:col>
      <xdr:colOff>609600</xdr:colOff>
      <xdr:row>59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13306426"/>
          <a:ext cx="409576" cy="6476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342898</xdr:colOff>
      <xdr:row>0</xdr:row>
      <xdr:rowOff>0</xdr:rowOff>
    </xdr:from>
    <xdr:to>
      <xdr:col>3</xdr:col>
      <xdr:colOff>628649</xdr:colOff>
      <xdr:row>5</xdr:row>
      <xdr:rowOff>104775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8" y="0"/>
          <a:ext cx="203835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7</xdr:col>
      <xdr:colOff>714375</xdr:colOff>
      <xdr:row>5</xdr:row>
      <xdr:rowOff>208844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762001" cy="100241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Noviembre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 1"/>
      <sheetName val="EJECUCION"/>
      <sheetName val="Resumen "/>
    </sheetNames>
    <sheetDataSet>
      <sheetData sheetId="0" refreshError="1"/>
      <sheetData sheetId="1">
        <row r="107">
          <cell r="I107" t="str">
            <v>Servicios Personales</v>
          </cell>
          <cell r="J107">
            <v>8618721.7300000004</v>
          </cell>
          <cell r="K107">
            <v>0.30629760906413522</v>
          </cell>
        </row>
        <row r="108">
          <cell r="I108" t="str">
            <v>Servicios No Personales</v>
          </cell>
          <cell r="J108">
            <v>18565962.940000001</v>
          </cell>
          <cell r="K108">
            <v>0.65980898753246353</v>
          </cell>
        </row>
        <row r="109">
          <cell r="I109" t="str">
            <v>Materiales y Suministros</v>
          </cell>
          <cell r="J109">
            <v>953705.82000000007</v>
          </cell>
          <cell r="K109">
            <v>3.3893403403401273E-2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20"/>
  <sheetViews>
    <sheetView tabSelected="1" topLeftCell="C88" workbookViewId="0">
      <selection activeCell="F18" sqref="F18:H19"/>
    </sheetView>
  </sheetViews>
  <sheetFormatPr defaultRowHeight="12.75"/>
  <cols>
    <col min="1" max="1" width="6.85546875" style="24" customWidth="1"/>
    <col min="2" max="2" width="7.5703125" style="24" customWidth="1"/>
    <col min="3" max="3" width="10.140625" style="24" customWidth="1"/>
    <col min="4" max="4" width="57.28515625" style="24" customWidth="1"/>
    <col min="5" max="5" width="16.7109375" style="25" customWidth="1"/>
    <col min="6" max="6" width="20.42578125" style="25" customWidth="1"/>
    <col min="7" max="7" width="14.28515625" style="24" bestFit="1" customWidth="1"/>
    <col min="8" max="8" width="12.28515625" style="24" bestFit="1" customWidth="1"/>
    <col min="9" max="9" width="30.7109375" style="24" bestFit="1" customWidth="1"/>
    <col min="10" max="10" width="14" style="24" bestFit="1" customWidth="1"/>
    <col min="11" max="11" width="7" style="24" bestFit="1" customWidth="1"/>
    <col min="12" max="16384" width="9.140625" style="24"/>
  </cols>
  <sheetData>
    <row r="1" spans="1:8">
      <c r="B1" s="72"/>
      <c r="C1" s="72"/>
      <c r="F1" s="73"/>
    </row>
    <row r="2" spans="1:8">
      <c r="B2" s="72"/>
      <c r="C2" s="72"/>
      <c r="F2" s="73"/>
    </row>
    <row r="3" spans="1:8">
      <c r="B3" s="72"/>
      <c r="C3" s="72"/>
      <c r="F3" s="73"/>
    </row>
    <row r="4" spans="1:8">
      <c r="B4" s="72"/>
      <c r="C4" s="72"/>
      <c r="F4" s="73"/>
    </row>
    <row r="5" spans="1:8">
      <c r="B5" s="51"/>
      <c r="C5" s="51"/>
      <c r="F5" s="52"/>
    </row>
    <row r="6" spans="1:8" ht="15.75">
      <c r="A6" s="74" t="s">
        <v>0</v>
      </c>
      <c r="B6" s="74"/>
      <c r="C6" s="74"/>
      <c r="D6" s="74"/>
      <c r="E6" s="74"/>
      <c r="F6" s="74"/>
    </row>
    <row r="7" spans="1:8" ht="15.75">
      <c r="A7" s="74" t="s">
        <v>1</v>
      </c>
      <c r="B7" s="74"/>
      <c r="C7" s="74"/>
      <c r="D7" s="74"/>
      <c r="E7" s="74"/>
      <c r="F7" s="74"/>
    </row>
    <row r="8" spans="1:8" ht="15.75">
      <c r="A8" s="74" t="s">
        <v>2</v>
      </c>
      <c r="B8" s="74"/>
      <c r="C8" s="74"/>
      <c r="D8" s="74"/>
      <c r="E8" s="74"/>
      <c r="F8" s="74"/>
    </row>
    <row r="9" spans="1:8" ht="16.5" thickBot="1">
      <c r="A9" s="75" t="s">
        <v>3</v>
      </c>
      <c r="B9" s="75"/>
      <c r="C9" s="75"/>
      <c r="D9" s="75"/>
      <c r="E9" s="75"/>
      <c r="F9" s="75"/>
    </row>
    <row r="10" spans="1:8" ht="13.5" thickTop="1">
      <c r="D10" s="26"/>
      <c r="E10" s="27"/>
    </row>
    <row r="11" spans="1:8">
      <c r="A11" s="24" t="s">
        <v>100</v>
      </c>
      <c r="F11" s="25">
        <v>60166085.229999997</v>
      </c>
      <c r="G11" s="25"/>
      <c r="H11" s="28"/>
    </row>
    <row r="12" spans="1:8">
      <c r="A12" s="24" t="s">
        <v>4</v>
      </c>
      <c r="F12" s="25">
        <v>20886342</v>
      </c>
    </row>
    <row r="13" spans="1:8" ht="13.5" thickBot="1">
      <c r="A13" s="26" t="s">
        <v>5</v>
      </c>
      <c r="D13" s="26"/>
      <c r="E13" s="29"/>
      <c r="F13" s="30">
        <f>F11+F12</f>
        <v>81052427.229999989</v>
      </c>
    </row>
    <row r="14" spans="1:8" ht="13.5" thickTop="1">
      <c r="A14" s="53"/>
      <c r="B14" s="53"/>
      <c r="C14" s="53"/>
      <c r="D14" s="54" t="s">
        <v>6</v>
      </c>
      <c r="E14" s="55"/>
    </row>
    <row r="15" spans="1:8" ht="15.75">
      <c r="A15" s="59" t="s">
        <v>7</v>
      </c>
      <c r="B15" s="59" t="s">
        <v>8</v>
      </c>
      <c r="C15" s="59" t="s">
        <v>9</v>
      </c>
      <c r="D15" s="54" t="s">
        <v>10</v>
      </c>
      <c r="E15" s="60">
        <v>2013</v>
      </c>
    </row>
    <row r="16" spans="1:8" ht="15.75">
      <c r="A16" s="56" t="s">
        <v>11</v>
      </c>
      <c r="B16" s="53"/>
      <c r="C16" s="53"/>
      <c r="D16" s="58" t="s">
        <v>12</v>
      </c>
      <c r="E16" s="57">
        <f>E17+E19+E21+E23+E25</f>
        <v>15281286.02</v>
      </c>
    </row>
    <row r="17" spans="1:7">
      <c r="A17" s="32"/>
      <c r="B17" s="26">
        <v>11</v>
      </c>
      <c r="D17" s="33" t="s">
        <v>13</v>
      </c>
      <c r="E17" s="27">
        <f>+E18</f>
        <v>7519767.2699999996</v>
      </c>
    </row>
    <row r="18" spans="1:7" ht="15">
      <c r="A18" s="32"/>
      <c r="C18" s="24">
        <v>111</v>
      </c>
      <c r="D18" s="34" t="s">
        <v>14</v>
      </c>
      <c r="E18" s="25">
        <v>7519767.2699999996</v>
      </c>
      <c r="F18" s="85"/>
      <c r="G18" s="28"/>
    </row>
    <row r="19" spans="1:7">
      <c r="A19" s="32"/>
      <c r="B19" s="26">
        <v>13</v>
      </c>
      <c r="D19" s="35" t="s">
        <v>15</v>
      </c>
      <c r="E19" s="27">
        <f>SUM(E20:E20)</f>
        <v>15400</v>
      </c>
    </row>
    <row r="20" spans="1:7">
      <c r="A20" s="32"/>
      <c r="C20" s="24">
        <v>135</v>
      </c>
      <c r="D20" s="34" t="s">
        <v>16</v>
      </c>
      <c r="E20" s="25">
        <v>15400</v>
      </c>
    </row>
    <row r="21" spans="1:7">
      <c r="A21" s="32"/>
      <c r="B21" s="26">
        <v>15</v>
      </c>
      <c r="D21" s="35" t="s">
        <v>17</v>
      </c>
      <c r="E21" s="27">
        <f>+E22</f>
        <v>904820</v>
      </c>
    </row>
    <row r="22" spans="1:7">
      <c r="A22" s="32"/>
      <c r="C22" s="24">
        <v>151</v>
      </c>
      <c r="D22" s="34" t="s">
        <v>18</v>
      </c>
      <c r="E22" s="25">
        <v>904820</v>
      </c>
    </row>
    <row r="23" spans="1:7">
      <c r="A23" s="32"/>
      <c r="B23" s="26">
        <v>16</v>
      </c>
      <c r="D23" s="35" t="s">
        <v>19</v>
      </c>
      <c r="E23" s="27">
        <f>SUM(E24:E24)</f>
        <v>44250</v>
      </c>
    </row>
    <row r="24" spans="1:7">
      <c r="A24" s="32"/>
      <c r="C24" s="24">
        <v>162</v>
      </c>
      <c r="D24" s="34" t="s">
        <v>20</v>
      </c>
      <c r="E24" s="25">
        <v>44250</v>
      </c>
    </row>
    <row r="25" spans="1:7">
      <c r="A25" s="32"/>
      <c r="B25" s="26">
        <v>18</v>
      </c>
      <c r="D25" s="35" t="s">
        <v>21</v>
      </c>
      <c r="E25" s="27">
        <f>SUM(E26:E27)</f>
        <v>6797048.7500000009</v>
      </c>
    </row>
    <row r="26" spans="1:7">
      <c r="A26" s="32"/>
      <c r="B26" s="26"/>
      <c r="C26" s="24">
        <v>181</v>
      </c>
      <c r="D26" s="34" t="s">
        <v>22</v>
      </c>
      <c r="E26" s="25">
        <v>5221048.7500000009</v>
      </c>
    </row>
    <row r="27" spans="1:7">
      <c r="A27" s="32"/>
      <c r="C27" s="24">
        <v>182</v>
      </c>
      <c r="D27" s="34" t="s">
        <v>23</v>
      </c>
      <c r="E27" s="25">
        <v>1576000</v>
      </c>
    </row>
    <row r="28" spans="1:7" s="26" customFormat="1">
      <c r="D28" s="27" t="s">
        <v>24</v>
      </c>
      <c r="E28" s="27"/>
      <c r="F28" s="27">
        <f>E16</f>
        <v>15281286.02</v>
      </c>
    </row>
    <row r="29" spans="1:7" s="26" customFormat="1" ht="15.75">
      <c r="A29" s="56" t="s">
        <v>25</v>
      </c>
      <c r="B29" s="61"/>
      <c r="C29" s="61"/>
      <c r="D29" s="62" t="s">
        <v>26</v>
      </c>
      <c r="E29" s="57">
        <f>E30+E34+E37+E40+E42+E45+E48+E50+E53</f>
        <v>7466745.3899999987</v>
      </c>
      <c r="F29" s="27"/>
    </row>
    <row r="30" spans="1:7" s="26" customFormat="1">
      <c r="A30" s="31"/>
      <c r="B30" s="26">
        <v>21</v>
      </c>
      <c r="D30" s="36" t="s">
        <v>27</v>
      </c>
      <c r="E30" s="27">
        <f>SUM(E31:E33)</f>
        <v>914198.1</v>
      </c>
      <c r="F30" s="27"/>
    </row>
    <row r="31" spans="1:7">
      <c r="C31" s="24">
        <v>213</v>
      </c>
      <c r="D31" s="34" t="s">
        <v>28</v>
      </c>
      <c r="E31" s="25">
        <v>236703.25</v>
      </c>
      <c r="G31" s="28"/>
    </row>
    <row r="32" spans="1:7">
      <c r="C32" s="24">
        <v>214</v>
      </c>
      <c r="D32" s="34" t="s">
        <v>29</v>
      </c>
      <c r="E32" s="25">
        <v>658.25</v>
      </c>
    </row>
    <row r="33" spans="2:5">
      <c r="C33" s="24">
        <v>215</v>
      </c>
      <c r="D33" s="34" t="s">
        <v>30</v>
      </c>
      <c r="E33" s="25">
        <v>676836.6</v>
      </c>
    </row>
    <row r="34" spans="2:5">
      <c r="B34" s="26">
        <v>22</v>
      </c>
      <c r="D34" s="35" t="s">
        <v>31</v>
      </c>
      <c r="E34" s="27">
        <f>SUM(E35:E36)</f>
        <v>539117.46000000008</v>
      </c>
    </row>
    <row r="35" spans="2:5">
      <c r="C35" s="24">
        <v>221</v>
      </c>
      <c r="D35" s="34" t="s">
        <v>32</v>
      </c>
      <c r="E35" s="25">
        <v>529271.28</v>
      </c>
    </row>
    <row r="36" spans="2:5">
      <c r="C36" s="24">
        <v>222</v>
      </c>
      <c r="D36" s="34" t="s">
        <v>33</v>
      </c>
      <c r="E36" s="25">
        <v>9846.18</v>
      </c>
    </row>
    <row r="37" spans="2:5">
      <c r="B37" s="26">
        <v>23</v>
      </c>
      <c r="D37" s="37" t="s">
        <v>34</v>
      </c>
      <c r="E37" s="27">
        <f>SUM(E38:E39)</f>
        <v>919050.78</v>
      </c>
    </row>
    <row r="38" spans="2:5">
      <c r="C38" s="24">
        <v>231</v>
      </c>
      <c r="D38" s="38" t="s">
        <v>35</v>
      </c>
      <c r="E38" s="25">
        <v>627726.96</v>
      </c>
    </row>
    <row r="39" spans="2:5">
      <c r="C39" s="24">
        <v>232</v>
      </c>
      <c r="D39" s="38" t="s">
        <v>36</v>
      </c>
      <c r="E39" s="25">
        <v>291323.82</v>
      </c>
    </row>
    <row r="40" spans="2:5">
      <c r="B40" s="26">
        <v>24</v>
      </c>
      <c r="C40" s="26"/>
      <c r="D40" s="37" t="s">
        <v>37</v>
      </c>
      <c r="E40" s="27">
        <f>SUM(E41:E41)</f>
        <v>119511.02</v>
      </c>
    </row>
    <row r="41" spans="2:5">
      <c r="C41" s="24">
        <v>241</v>
      </c>
      <c r="D41" s="38" t="s">
        <v>38</v>
      </c>
      <c r="E41" s="25">
        <v>119511.02</v>
      </c>
    </row>
    <row r="42" spans="2:5">
      <c r="B42" s="26">
        <v>25</v>
      </c>
      <c r="D42" s="37" t="s">
        <v>39</v>
      </c>
      <c r="E42" s="27">
        <f>SUM(E43:E44)</f>
        <v>58630</v>
      </c>
    </row>
    <row r="43" spans="2:5">
      <c r="C43" s="24">
        <v>251</v>
      </c>
      <c r="D43" s="38" t="s">
        <v>40</v>
      </c>
      <c r="E43" s="25">
        <v>17330</v>
      </c>
    </row>
    <row r="44" spans="2:5">
      <c r="C44" s="24">
        <v>253</v>
      </c>
      <c r="D44" s="38" t="s">
        <v>41</v>
      </c>
      <c r="E44" s="25">
        <v>41300</v>
      </c>
    </row>
    <row r="45" spans="2:5">
      <c r="B45" s="26">
        <v>26</v>
      </c>
      <c r="D45" s="37" t="s">
        <v>42</v>
      </c>
      <c r="E45" s="27">
        <f>SUM(E46:E47)</f>
        <v>669381.71</v>
      </c>
    </row>
    <row r="46" spans="2:5">
      <c r="C46" s="24">
        <v>261</v>
      </c>
      <c r="D46" s="38" t="s">
        <v>43</v>
      </c>
      <c r="E46" s="25">
        <v>526271.65</v>
      </c>
    </row>
    <row r="47" spans="2:5">
      <c r="C47" s="24">
        <v>264</v>
      </c>
      <c r="D47" s="38" t="s">
        <v>44</v>
      </c>
      <c r="E47" s="25">
        <v>143110.06</v>
      </c>
    </row>
    <row r="48" spans="2:5">
      <c r="B48" s="26">
        <v>27</v>
      </c>
      <c r="D48" s="37" t="s">
        <v>45</v>
      </c>
      <c r="E48" s="27">
        <f>E49</f>
        <v>389576.57</v>
      </c>
    </row>
    <row r="49" spans="1:8 16384:16384">
      <c r="C49" s="24">
        <v>273</v>
      </c>
      <c r="D49" s="34" t="s">
        <v>46</v>
      </c>
      <c r="E49" s="25">
        <v>389576.57</v>
      </c>
    </row>
    <row r="50" spans="1:8 16384:16384">
      <c r="B50" s="26">
        <v>28</v>
      </c>
      <c r="D50" s="35" t="s">
        <v>47</v>
      </c>
      <c r="E50" s="27">
        <f>SUM(E51:E52)</f>
        <v>332659.29000000004</v>
      </c>
    </row>
    <row r="51" spans="1:8 16384:16384">
      <c r="B51" s="26"/>
      <c r="C51" s="24">
        <v>281</v>
      </c>
      <c r="D51" s="34" t="s">
        <v>48</v>
      </c>
      <c r="E51" s="25">
        <v>198900</v>
      </c>
    </row>
    <row r="52" spans="1:8 16384:16384">
      <c r="C52" s="24">
        <v>282</v>
      </c>
      <c r="D52" s="34" t="s">
        <v>49</v>
      </c>
      <c r="E52" s="25">
        <v>133759.29</v>
      </c>
      <c r="F52" s="39"/>
      <c r="G52" s="28"/>
    </row>
    <row r="53" spans="1:8 16384:16384">
      <c r="B53" s="26">
        <v>29</v>
      </c>
      <c r="C53" s="26"/>
      <c r="D53" s="35" t="s">
        <v>50</v>
      </c>
      <c r="E53" s="27">
        <f>SUM(E54:E55,E64:E65)</f>
        <v>3524620.4599999995</v>
      </c>
      <c r="F53" s="40"/>
    </row>
    <row r="54" spans="1:8 16384:16384">
      <c r="C54" s="24">
        <v>292</v>
      </c>
      <c r="D54" s="34" t="s">
        <v>51</v>
      </c>
      <c r="E54" s="25">
        <v>55661.43</v>
      </c>
      <c r="F54" s="40"/>
      <c r="G54" s="41"/>
      <c r="H54" s="28"/>
    </row>
    <row r="55" spans="1:8 16384:16384" s="42" customFormat="1">
      <c r="C55" s="42">
        <v>296</v>
      </c>
      <c r="D55" s="43" t="s">
        <v>52</v>
      </c>
      <c r="E55" s="25">
        <v>2668537.6399999997</v>
      </c>
      <c r="F55" s="44"/>
      <c r="XFD55" s="42">
        <f>SUM(A55:XFC55)</f>
        <v>2668833.6399999997</v>
      </c>
    </row>
    <row r="56" spans="1:8 16384:16384" s="42" customFormat="1">
      <c r="A56" s="24"/>
      <c r="B56" s="72"/>
      <c r="C56" s="72"/>
      <c r="D56" s="24"/>
      <c r="E56" s="25"/>
      <c r="F56" s="73"/>
    </row>
    <row r="57" spans="1:8 16384:16384" s="42" customFormat="1">
      <c r="A57" s="24"/>
      <c r="B57" s="72"/>
      <c r="C57" s="72"/>
      <c r="D57" s="24"/>
      <c r="E57" s="25"/>
      <c r="F57" s="73"/>
    </row>
    <row r="58" spans="1:8 16384:16384" s="42" customFormat="1">
      <c r="A58" s="24"/>
      <c r="B58" s="72"/>
      <c r="C58" s="72"/>
      <c r="D58" s="24"/>
      <c r="E58" s="25"/>
      <c r="F58" s="73"/>
    </row>
    <row r="59" spans="1:8 16384:16384" s="42" customFormat="1">
      <c r="A59" s="24"/>
      <c r="B59" s="72"/>
      <c r="C59" s="72"/>
      <c r="D59" s="24"/>
      <c r="E59" s="25"/>
      <c r="F59" s="73"/>
    </row>
    <row r="60" spans="1:8 16384:16384" s="42" customFormat="1">
      <c r="A60" s="76" t="s">
        <v>0</v>
      </c>
      <c r="B60" s="76"/>
      <c r="C60" s="76"/>
      <c r="D60" s="76"/>
      <c r="E60" s="76"/>
      <c r="F60" s="76"/>
    </row>
    <row r="61" spans="1:8 16384:16384" s="42" customFormat="1">
      <c r="A61" s="76" t="s">
        <v>1</v>
      </c>
      <c r="B61" s="76"/>
      <c r="C61" s="76"/>
      <c r="D61" s="76"/>
      <c r="E61" s="76"/>
      <c r="F61" s="76"/>
    </row>
    <row r="62" spans="1:8 16384:16384">
      <c r="A62" s="76" t="s">
        <v>2</v>
      </c>
      <c r="B62" s="76"/>
      <c r="C62" s="76"/>
      <c r="D62" s="76"/>
      <c r="E62" s="76"/>
      <c r="F62" s="76"/>
    </row>
    <row r="63" spans="1:8 16384:16384" ht="13.5" thickBot="1">
      <c r="A63" s="71" t="s">
        <v>3</v>
      </c>
      <c r="B63" s="71"/>
      <c r="C63" s="71"/>
      <c r="D63" s="71"/>
      <c r="E63" s="71"/>
      <c r="F63" s="71"/>
    </row>
    <row r="64" spans="1:8 16384:16384" s="25" customFormat="1" ht="13.5" thickTop="1">
      <c r="A64" s="42"/>
      <c r="B64" s="42"/>
      <c r="C64" s="42">
        <v>297</v>
      </c>
      <c r="D64" s="43" t="s">
        <v>53</v>
      </c>
      <c r="E64" s="44">
        <v>731769.36</v>
      </c>
      <c r="F64" s="44"/>
    </row>
    <row r="65" spans="1:6" s="25" customFormat="1">
      <c r="A65" s="42"/>
      <c r="B65" s="42"/>
      <c r="C65" s="42">
        <v>299</v>
      </c>
      <c r="D65" s="43" t="s">
        <v>50</v>
      </c>
      <c r="E65" s="25">
        <v>68652.03</v>
      </c>
      <c r="F65" s="44"/>
    </row>
    <row r="66" spans="1:6" s="25" customFormat="1">
      <c r="A66" s="24"/>
      <c r="B66" s="24"/>
      <c r="C66" s="24"/>
      <c r="D66" s="26" t="s">
        <v>54</v>
      </c>
      <c r="E66" s="27"/>
      <c r="F66" s="45">
        <f>E53+E50+E48+E45+E42+E40+E37+E34+E30</f>
        <v>7466745.3899999987</v>
      </c>
    </row>
    <row r="67" spans="1:6" s="25" customFormat="1" ht="15.75">
      <c r="A67" s="63" t="s">
        <v>55</v>
      </c>
      <c r="B67" s="64"/>
      <c r="C67" s="64"/>
      <c r="D67" s="62" t="s">
        <v>56</v>
      </c>
      <c r="E67" s="65">
        <f>+E68+E70+E72+E77+E82+E80</f>
        <v>609386.05000000005</v>
      </c>
    </row>
    <row r="68" spans="1:6" s="25" customFormat="1">
      <c r="A68" s="26"/>
      <c r="B68" s="26">
        <v>31</v>
      </c>
      <c r="C68" s="26"/>
      <c r="D68" s="36" t="s">
        <v>57</v>
      </c>
      <c r="E68" s="27">
        <f>SUM(E69:E69)</f>
        <v>167323.76</v>
      </c>
      <c r="F68" s="27"/>
    </row>
    <row r="69" spans="1:6" s="25" customFormat="1">
      <c r="A69" s="24"/>
      <c r="B69" s="24"/>
      <c r="C69" s="24">
        <v>311</v>
      </c>
      <c r="D69" s="34" t="s">
        <v>58</v>
      </c>
      <c r="E69" s="25">
        <v>167323.76</v>
      </c>
    </row>
    <row r="70" spans="1:6" s="25" customFormat="1">
      <c r="A70" s="24"/>
      <c r="B70" s="26">
        <v>32</v>
      </c>
      <c r="C70" s="26"/>
      <c r="D70" s="33" t="s">
        <v>59</v>
      </c>
      <c r="E70" s="27">
        <f>SUM(E71:E71)</f>
        <v>69525.600000000006</v>
      </c>
    </row>
    <row r="71" spans="1:6" s="25" customFormat="1">
      <c r="A71" s="24"/>
      <c r="B71" s="24"/>
      <c r="C71" s="24">
        <v>323</v>
      </c>
      <c r="D71" s="34" t="s">
        <v>60</v>
      </c>
      <c r="E71" s="25">
        <v>69525.600000000006</v>
      </c>
    </row>
    <row r="72" spans="1:6" s="25" customFormat="1">
      <c r="A72" s="24"/>
      <c r="B72" s="26">
        <v>33</v>
      </c>
      <c r="C72" s="24"/>
      <c r="D72" s="35" t="s">
        <v>61</v>
      </c>
      <c r="E72" s="27">
        <f>SUM(E73:E76)</f>
        <v>60904</v>
      </c>
    </row>
    <row r="73" spans="1:6" s="25" customFormat="1">
      <c r="A73" s="24"/>
      <c r="B73" s="26"/>
      <c r="C73" s="24">
        <v>331</v>
      </c>
      <c r="D73" s="34" t="s">
        <v>62</v>
      </c>
      <c r="E73" s="25">
        <v>12508</v>
      </c>
    </row>
    <row r="74" spans="1:6" s="25" customFormat="1">
      <c r="A74" s="24"/>
      <c r="B74" s="24"/>
      <c r="C74" s="24">
        <v>332</v>
      </c>
      <c r="D74" s="34" t="s">
        <v>63</v>
      </c>
      <c r="E74" s="25">
        <v>35400</v>
      </c>
    </row>
    <row r="75" spans="1:6" s="25" customFormat="1">
      <c r="A75" s="24"/>
      <c r="B75" s="24"/>
      <c r="C75" s="24">
        <v>333</v>
      </c>
      <c r="D75" s="34" t="s">
        <v>64</v>
      </c>
      <c r="E75" s="25">
        <v>8496</v>
      </c>
    </row>
    <row r="76" spans="1:6" s="25" customFormat="1">
      <c r="A76" s="24"/>
      <c r="B76" s="24"/>
      <c r="C76" s="24">
        <v>334</v>
      </c>
      <c r="D76" s="34" t="s">
        <v>65</v>
      </c>
      <c r="E76" s="25">
        <v>4500</v>
      </c>
      <c r="F76" s="25" t="s">
        <v>66</v>
      </c>
    </row>
    <row r="77" spans="1:6" s="25" customFormat="1">
      <c r="A77" s="24"/>
      <c r="B77" s="26">
        <v>34</v>
      </c>
      <c r="C77" s="26"/>
      <c r="D77" s="35" t="s">
        <v>67</v>
      </c>
      <c r="E77" s="27">
        <f>SUM(E78:E79)</f>
        <v>224360.2</v>
      </c>
    </row>
    <row r="78" spans="1:6" s="25" customFormat="1">
      <c r="A78" s="24"/>
      <c r="B78" s="24"/>
      <c r="C78" s="24">
        <v>341</v>
      </c>
      <c r="D78" s="34" t="s">
        <v>68</v>
      </c>
      <c r="E78" s="25">
        <v>200300</v>
      </c>
      <c r="F78" s="39"/>
    </row>
    <row r="79" spans="1:6">
      <c r="C79" s="24">
        <v>342</v>
      </c>
      <c r="D79" s="34" t="s">
        <v>69</v>
      </c>
      <c r="E79" s="25">
        <v>24060.2</v>
      </c>
      <c r="F79" s="39"/>
    </row>
    <row r="80" spans="1:6">
      <c r="B80" s="46">
        <v>35</v>
      </c>
      <c r="D80" s="33" t="s">
        <v>70</v>
      </c>
      <c r="E80" s="47">
        <f>E81</f>
        <v>75354.8</v>
      </c>
      <c r="F80" s="39"/>
    </row>
    <row r="81" spans="1:8">
      <c r="C81" s="24">
        <v>355</v>
      </c>
      <c r="D81" s="34" t="s">
        <v>71</v>
      </c>
      <c r="E81" s="39">
        <v>75354.8</v>
      </c>
      <c r="F81" s="39"/>
    </row>
    <row r="82" spans="1:8">
      <c r="B82" s="26">
        <v>39</v>
      </c>
      <c r="C82" s="26"/>
      <c r="D82" s="35" t="s">
        <v>72</v>
      </c>
      <c r="E82" s="27">
        <f>SUM(E83:E85)</f>
        <v>11917.69</v>
      </c>
    </row>
    <row r="83" spans="1:8">
      <c r="C83" s="24">
        <v>392</v>
      </c>
      <c r="D83" s="43" t="s">
        <v>73</v>
      </c>
      <c r="E83" s="25">
        <v>4297.58</v>
      </c>
    </row>
    <row r="84" spans="1:8">
      <c r="C84" s="24">
        <v>396</v>
      </c>
      <c r="D84" s="43" t="s">
        <v>74</v>
      </c>
      <c r="E84" s="25">
        <v>3880.11</v>
      </c>
    </row>
    <row r="85" spans="1:8">
      <c r="C85" s="24">
        <v>399</v>
      </c>
      <c r="D85" s="43" t="s">
        <v>75</v>
      </c>
      <c r="E85" s="25">
        <v>3740</v>
      </c>
    </row>
    <row r="86" spans="1:8" ht="13.5" customHeight="1">
      <c r="D86" s="26" t="s">
        <v>76</v>
      </c>
      <c r="E86" s="27"/>
      <c r="F86" s="27">
        <f>+E67</f>
        <v>609386.05000000005</v>
      </c>
    </row>
    <row r="87" spans="1:8" ht="15.75">
      <c r="A87" s="56" t="s">
        <v>77</v>
      </c>
      <c r="B87" s="53"/>
      <c r="C87" s="53"/>
      <c r="D87" s="62" t="s">
        <v>78</v>
      </c>
      <c r="E87" s="57">
        <f>+E88</f>
        <v>1734496.2</v>
      </c>
      <c r="G87" s="25"/>
      <c r="H87" s="28"/>
    </row>
    <row r="88" spans="1:8">
      <c r="A88" s="31"/>
      <c r="B88" s="26">
        <v>61</v>
      </c>
      <c r="D88" s="36" t="s">
        <v>49</v>
      </c>
      <c r="E88" s="27">
        <f>SUM(E89:E90)</f>
        <v>1734496.2</v>
      </c>
      <c r="G88" s="25"/>
      <c r="H88" s="28"/>
    </row>
    <row r="89" spans="1:8">
      <c r="C89" s="24">
        <v>614</v>
      </c>
      <c r="D89" s="48" t="s">
        <v>79</v>
      </c>
      <c r="E89" s="25">
        <v>1734496.2</v>
      </c>
      <c r="G89" s="28"/>
    </row>
    <row r="90" spans="1:8">
      <c r="C90" s="24">
        <v>617</v>
      </c>
      <c r="D90" s="34" t="s">
        <v>80</v>
      </c>
    </row>
    <row r="91" spans="1:8">
      <c r="D91" s="27" t="s">
        <v>81</v>
      </c>
      <c r="F91" s="27">
        <f>+E87</f>
        <v>1734496.2</v>
      </c>
    </row>
    <row r="92" spans="1:8">
      <c r="D92" s="25"/>
    </row>
    <row r="93" spans="1:8">
      <c r="D93" s="33" t="s">
        <v>82</v>
      </c>
      <c r="F93" s="27">
        <f>F91+F86+F66+F28</f>
        <v>25091913.659999996</v>
      </c>
    </row>
    <row r="94" spans="1:8">
      <c r="D94" s="34" t="s">
        <v>83</v>
      </c>
      <c r="F94" s="25">
        <v>455848.20000000013</v>
      </c>
    </row>
    <row r="95" spans="1:8" ht="15.75">
      <c r="A95" s="64"/>
      <c r="B95" s="64"/>
      <c r="C95" s="64"/>
      <c r="D95" s="66" t="s">
        <v>84</v>
      </c>
      <c r="E95" s="67"/>
      <c r="F95" s="65">
        <f>+F93-F94</f>
        <v>24636065.459999997</v>
      </c>
      <c r="G95" s="25"/>
    </row>
    <row r="96" spans="1:8" ht="15.75">
      <c r="A96" s="64"/>
      <c r="B96" s="64"/>
      <c r="C96" s="64"/>
      <c r="D96" s="66" t="s">
        <v>85</v>
      </c>
      <c r="E96" s="67"/>
      <c r="F96" s="65">
        <f>F13-F95</f>
        <v>56416361.769999996</v>
      </c>
    </row>
    <row r="97" spans="4:11">
      <c r="G97" s="28"/>
    </row>
    <row r="98" spans="4:11">
      <c r="D98" s="26" t="s">
        <v>97</v>
      </c>
      <c r="E98" s="27"/>
      <c r="F98" s="27">
        <v>56416361.770000003</v>
      </c>
    </row>
    <row r="99" spans="4:11">
      <c r="D99" s="26"/>
      <c r="E99" s="27"/>
      <c r="F99" s="27"/>
    </row>
    <row r="100" spans="4:11">
      <c r="D100" s="49" t="s">
        <v>86</v>
      </c>
      <c r="E100" s="27"/>
      <c r="F100" s="27">
        <f>F96-F98</f>
        <v>0</v>
      </c>
    </row>
    <row r="101" spans="4:11">
      <c r="D101" s="50">
        <v>41401</v>
      </c>
      <c r="E101" s="27"/>
      <c r="F101" s="27"/>
    </row>
    <row r="102" spans="4:11">
      <c r="D102" s="26"/>
      <c r="E102" s="27"/>
      <c r="F102" s="27"/>
    </row>
    <row r="103" spans="4:11">
      <c r="D103" s="26"/>
      <c r="E103" s="27"/>
      <c r="F103" s="27"/>
    </row>
    <row r="104" spans="4:11">
      <c r="D104" s="26"/>
      <c r="E104" s="27"/>
      <c r="F104" s="27"/>
    </row>
    <row r="105" spans="4:11">
      <c r="D105" s="26"/>
      <c r="E105" s="27"/>
      <c r="F105" s="39"/>
    </row>
    <row r="106" spans="4:11">
      <c r="D106" s="26"/>
      <c r="E106" s="27"/>
      <c r="F106" s="27"/>
    </row>
    <row r="107" spans="4:11">
      <c r="D107" s="26"/>
      <c r="E107" s="27"/>
      <c r="F107" s="27"/>
      <c r="I107" s="68" t="s">
        <v>101</v>
      </c>
      <c r="J107" s="68"/>
      <c r="K107" s="68"/>
    </row>
    <row r="108" spans="4:11">
      <c r="I108" s="68" t="s">
        <v>102</v>
      </c>
      <c r="J108" s="68"/>
      <c r="K108" s="68"/>
    </row>
    <row r="109" spans="4:11">
      <c r="I109" s="68" t="s">
        <v>109</v>
      </c>
      <c r="J109" s="68"/>
      <c r="K109" s="68"/>
    </row>
    <row r="110" spans="4:11">
      <c r="I110" s="1"/>
      <c r="J110" s="1"/>
      <c r="K110" s="2"/>
    </row>
    <row r="111" spans="4:11">
      <c r="I111" s="1"/>
      <c r="J111" s="1"/>
      <c r="K111" s="2"/>
    </row>
    <row r="112" spans="4:11">
      <c r="I112" s="69" t="s">
        <v>5</v>
      </c>
      <c r="J112" s="69">
        <f>F13</f>
        <v>81052427.229999989</v>
      </c>
      <c r="K112" s="2"/>
    </row>
    <row r="113" spans="9:11">
      <c r="I113" s="1" t="s">
        <v>103</v>
      </c>
      <c r="J113" s="1">
        <f>F28</f>
        <v>15281286.02</v>
      </c>
      <c r="K113" s="70">
        <f>+J113/J117</f>
        <v>0.60901237853215229</v>
      </c>
    </row>
    <row r="114" spans="9:11">
      <c r="I114" s="1" t="s">
        <v>104</v>
      </c>
      <c r="J114" s="1">
        <f>F66</f>
        <v>7466745.3899999987</v>
      </c>
      <c r="K114" s="70">
        <f>+J114/J117</f>
        <v>0.29757576449432116</v>
      </c>
    </row>
    <row r="115" spans="9:11">
      <c r="I115" s="1" t="s">
        <v>105</v>
      </c>
      <c r="J115" s="1">
        <f>F86</f>
        <v>609386.05000000005</v>
      </c>
      <c r="K115" s="70">
        <f>+J115/J117</f>
        <v>2.4286152832234804E-2</v>
      </c>
    </row>
    <row r="116" spans="9:11">
      <c r="I116" s="1" t="s">
        <v>106</v>
      </c>
      <c r="J116" s="1">
        <f>F91</f>
        <v>1734496.2</v>
      </c>
      <c r="K116" s="70">
        <f>+J116/J117</f>
        <v>6.9125704141291877E-2</v>
      </c>
    </row>
    <row r="117" spans="9:11">
      <c r="I117" s="69" t="s">
        <v>107</v>
      </c>
      <c r="J117" s="69">
        <f>SUM(J113:J116)</f>
        <v>25091913.659999996</v>
      </c>
      <c r="K117" s="70">
        <f>SUM(K113:K116)</f>
        <v>1.0000000000000002</v>
      </c>
    </row>
    <row r="118" spans="9:11">
      <c r="I118" s="69" t="s">
        <v>110</v>
      </c>
      <c r="J118" s="69">
        <f>F94</f>
        <v>455848.20000000013</v>
      </c>
      <c r="K118" s="70"/>
    </row>
    <row r="119" spans="9:11">
      <c r="I119" s="69" t="s">
        <v>111</v>
      </c>
      <c r="J119" s="69">
        <f>J117-J118</f>
        <v>24636065.459999997</v>
      </c>
      <c r="K119" s="70"/>
    </row>
    <row r="120" spans="9:11">
      <c r="I120" s="69" t="s">
        <v>108</v>
      </c>
      <c r="J120" s="69">
        <f>J112-J119</f>
        <v>56416361.769999996</v>
      </c>
      <c r="K120" s="70"/>
    </row>
  </sheetData>
  <mergeCells count="12">
    <mergeCell ref="A63:F63"/>
    <mergeCell ref="B1:C4"/>
    <mergeCell ref="F1:F4"/>
    <mergeCell ref="A6:F6"/>
    <mergeCell ref="A7:F7"/>
    <mergeCell ref="A8:F8"/>
    <mergeCell ref="A9:F9"/>
    <mergeCell ref="B56:C59"/>
    <mergeCell ref="F56:F59"/>
    <mergeCell ref="A60:F60"/>
    <mergeCell ref="A61:F61"/>
    <mergeCell ref="A62:F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AM31"/>
  <sheetViews>
    <sheetView topLeftCell="A16" workbookViewId="0">
      <selection activeCell="H32" sqref="G32:H32"/>
    </sheetView>
  </sheetViews>
  <sheetFormatPr defaultColWidth="11.42578125" defaultRowHeight="12.75"/>
  <cols>
    <col min="1" max="1" width="7.85546875" style="2" customWidth="1"/>
    <col min="2" max="2" width="8.5703125" style="2" customWidth="1"/>
    <col min="3" max="3" width="9.85546875" style="2" customWidth="1"/>
    <col min="4" max="4" width="21.140625" style="2" customWidth="1"/>
    <col min="5" max="5" width="18.140625" style="1" customWidth="1"/>
    <col min="6" max="6" width="4.85546875" style="1" customWidth="1"/>
    <col min="7" max="7" width="20.28515625" style="1" bestFit="1" customWidth="1"/>
    <col min="8" max="8" width="14" style="1" customWidth="1"/>
    <col min="9" max="9" width="41.42578125" style="1" customWidth="1"/>
    <col min="10" max="10" width="18.140625" style="1" customWidth="1"/>
    <col min="11" max="11" width="13.85546875" style="2" bestFit="1" customWidth="1"/>
    <col min="12" max="12" width="17.85546875" style="2" bestFit="1" customWidth="1"/>
    <col min="13" max="13" width="11.42578125" style="2"/>
    <col min="14" max="14" width="11.5703125" style="2" bestFit="1" customWidth="1"/>
    <col min="15" max="20" width="11.42578125" style="2"/>
    <col min="21" max="39" width="0" style="2" hidden="1" customWidth="1"/>
    <col min="40" max="16384" width="11.42578125" style="2"/>
  </cols>
  <sheetData>
    <row r="6" spans="1:10" ht="18.75">
      <c r="A6" s="78" t="s">
        <v>0</v>
      </c>
      <c r="B6" s="78"/>
      <c r="C6" s="78"/>
      <c r="D6" s="78"/>
      <c r="E6" s="78"/>
      <c r="F6" s="78"/>
      <c r="G6" s="78"/>
      <c r="H6" s="78"/>
    </row>
    <row r="7" spans="1:10" ht="15">
      <c r="A7" s="79"/>
      <c r="B7" s="79"/>
      <c r="C7" s="79"/>
      <c r="D7" s="79"/>
      <c r="E7" s="79"/>
      <c r="F7" s="79"/>
    </row>
    <row r="8" spans="1:10" ht="18">
      <c r="A8" s="3"/>
      <c r="B8" s="3"/>
      <c r="C8" s="3"/>
      <c r="D8" s="3"/>
      <c r="E8" s="3"/>
      <c r="F8" s="3"/>
      <c r="G8" s="3"/>
      <c r="H8" s="4"/>
      <c r="I8" s="4"/>
      <c r="J8" s="4"/>
    </row>
    <row r="9" spans="1:10" ht="18">
      <c r="A9" s="3"/>
      <c r="B9" s="3"/>
      <c r="C9" s="3"/>
      <c r="D9" s="3"/>
      <c r="E9" s="3"/>
      <c r="F9" s="3"/>
      <c r="G9" s="3"/>
      <c r="H9" s="4"/>
      <c r="I9" s="4"/>
      <c r="J9" s="4"/>
    </row>
    <row r="10" spans="1:10">
      <c r="A10" s="5"/>
      <c r="B10" s="5"/>
      <c r="C10" s="5"/>
      <c r="D10" s="6"/>
    </row>
    <row r="11" spans="1:10" ht="15.75">
      <c r="A11" s="77" t="s">
        <v>87</v>
      </c>
      <c r="B11" s="77"/>
      <c r="C11" s="77"/>
      <c r="D11" s="77"/>
      <c r="E11" s="77"/>
      <c r="F11" s="77"/>
      <c r="G11" s="77"/>
    </row>
    <row r="12" spans="1:10" ht="15.75">
      <c r="A12" s="77" t="s">
        <v>88</v>
      </c>
      <c r="B12" s="77"/>
      <c r="C12" s="77"/>
      <c r="D12" s="77"/>
      <c r="E12" s="77"/>
      <c r="F12" s="77"/>
      <c r="G12" s="77"/>
    </row>
    <row r="13" spans="1:10" ht="15.75">
      <c r="A13" s="77" t="s">
        <v>89</v>
      </c>
      <c r="B13" s="77"/>
      <c r="C13" s="77"/>
      <c r="D13" s="77"/>
      <c r="E13" s="77"/>
      <c r="F13" s="77"/>
      <c r="G13" s="77"/>
    </row>
    <row r="14" spans="1:10">
      <c r="A14" s="7"/>
      <c r="B14" s="7"/>
      <c r="C14" s="7"/>
      <c r="D14" s="8"/>
      <c r="E14" s="9"/>
      <c r="F14" s="9"/>
      <c r="G14" s="9"/>
    </row>
    <row r="18" spans="1:39" s="1" customFormat="1" ht="15.75">
      <c r="A18" s="77" t="s">
        <v>90</v>
      </c>
      <c r="B18" s="77"/>
      <c r="C18" s="77"/>
      <c r="D18" s="77"/>
      <c r="E18" s="77"/>
      <c r="F18" s="77"/>
      <c r="G18" s="7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" customFormat="1" ht="15.75">
      <c r="A19" s="77"/>
      <c r="B19" s="77"/>
      <c r="C19" s="77"/>
      <c r="D19" s="77"/>
      <c r="E19" s="77"/>
      <c r="F19" s="77"/>
      <c r="G19" s="7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" customFormat="1" ht="15">
      <c r="A20" s="2"/>
      <c r="B20" s="2"/>
      <c r="C20" s="2"/>
      <c r="D20" s="10"/>
      <c r="E20" s="10"/>
      <c r="F20" s="10"/>
      <c r="G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" customFormat="1">
      <c r="A21" s="2"/>
      <c r="B21" s="2"/>
      <c r="C21" s="2"/>
      <c r="D21" s="11"/>
      <c r="E21" s="11"/>
      <c r="F21" s="11"/>
      <c r="G21" s="1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" customFormat="1" ht="15.75">
      <c r="A22" s="82" t="s">
        <v>91</v>
      </c>
      <c r="B22" s="82"/>
      <c r="C22" s="82"/>
      <c r="D22" s="82"/>
      <c r="E22" s="12"/>
      <c r="F22" s="12"/>
      <c r="G22" s="13" t="s">
        <v>92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" customFormat="1" ht="18">
      <c r="A23" s="83" t="s">
        <v>99</v>
      </c>
      <c r="B23" s="83"/>
      <c r="C23" s="83"/>
      <c r="D23" s="83"/>
      <c r="E23" s="14"/>
      <c r="F23" s="14"/>
      <c r="G23" s="15">
        <v>60166085.229999997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" customFormat="1" ht="18">
      <c r="A24" s="83" t="s">
        <v>93</v>
      </c>
      <c r="B24" s="83"/>
      <c r="C24" s="83"/>
      <c r="D24" s="83"/>
      <c r="E24" s="14"/>
      <c r="F24" s="16"/>
      <c r="G24" s="17">
        <v>20886342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" customFormat="1" ht="18">
      <c r="A25" s="84" t="s">
        <v>94</v>
      </c>
      <c r="B25" s="84"/>
      <c r="C25" s="84"/>
      <c r="D25" s="84"/>
      <c r="E25" s="16"/>
      <c r="F25" s="16"/>
      <c r="G25" s="18">
        <f>SUM(G23:G24)</f>
        <v>81052427.229999989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" customFormat="1" ht="30" customHeight="1">
      <c r="A26" s="19"/>
      <c r="B26" s="19"/>
      <c r="C26" s="19"/>
      <c r="D26" s="20"/>
      <c r="E26" s="16"/>
      <c r="F26" s="16"/>
      <c r="G26" s="1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" customFormat="1" ht="18">
      <c r="A27" s="84" t="s">
        <v>95</v>
      </c>
      <c r="B27" s="84"/>
      <c r="C27" s="19"/>
      <c r="D27" s="16"/>
      <c r="E27" s="16"/>
      <c r="F27" s="16"/>
      <c r="G27" s="1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" customFormat="1" ht="18">
      <c r="A28" s="80" t="s">
        <v>96</v>
      </c>
      <c r="B28" s="80"/>
      <c r="C28" s="80"/>
      <c r="D28" s="80"/>
      <c r="E28" s="16"/>
      <c r="F28" s="15"/>
      <c r="G28" s="15">
        <v>23551015.460000001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" customFormat="1" ht="18.75" thickBot="1">
      <c r="A29" s="81" t="s">
        <v>98</v>
      </c>
      <c r="B29" s="81"/>
      <c r="C29" s="81"/>
      <c r="D29" s="81"/>
      <c r="E29" s="15"/>
      <c r="F29" s="20"/>
      <c r="G29" s="21">
        <f>+G25-G28</f>
        <v>57501411.769999988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" customFormat="1" ht="30" customHeight="1" thickTop="1">
      <c r="A30" s="81"/>
      <c r="B30" s="81"/>
      <c r="C30" s="81"/>
      <c r="D30" s="22"/>
      <c r="E30" s="20"/>
      <c r="F30" s="22"/>
      <c r="G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" customFormat="1" ht="15.75">
      <c r="A31" s="2"/>
      <c r="B31" s="2"/>
      <c r="C31" s="2"/>
      <c r="D31" s="2"/>
      <c r="E31" s="2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18:G18"/>
    <mergeCell ref="A6:H6"/>
    <mergeCell ref="A7:F7"/>
    <mergeCell ref="A11:G11"/>
    <mergeCell ref="A12:G12"/>
    <mergeCell ref="A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Ejecucion</vt:lpstr>
      <vt:lpstr>Resumen</vt:lpstr>
      <vt:lpstr>Figura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dcterms:created xsi:type="dcterms:W3CDTF">2014-04-21T14:30:46Z</dcterms:created>
  <dcterms:modified xsi:type="dcterms:W3CDTF">2014-04-23T00:37:48Z</dcterms:modified>
</cp:coreProperties>
</file>