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 activeTab="2"/>
  </bookViews>
  <sheets>
    <sheet name="Gráfico 1" sheetId="3" r:id="rId1"/>
    <sheet name="EJECUCION" sheetId="1" r:id="rId2"/>
    <sheet name="Resumen " sheetId="2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J111" i="1"/>
  <c r="G21" i="2"/>
  <c r="G25" s="1"/>
  <c r="E80" i="1"/>
  <c r="E78"/>
  <c r="E75"/>
  <c r="E73"/>
  <c r="XFD59"/>
  <c r="E57"/>
  <c r="E55"/>
  <c r="E53"/>
  <c r="E49"/>
  <c r="E46"/>
  <c r="E43"/>
  <c r="E41"/>
  <c r="E38"/>
  <c r="E34"/>
  <c r="E29"/>
  <c r="E25"/>
  <c r="E23"/>
  <c r="E21"/>
  <c r="E19"/>
  <c r="E17"/>
  <c r="F13"/>
  <c r="J106" s="1"/>
  <c r="E16" l="1"/>
  <c r="F32"/>
  <c r="J107" s="1"/>
  <c r="E33"/>
  <c r="F71"/>
  <c r="J108" s="1"/>
  <c r="E72"/>
  <c r="F86" s="1"/>
  <c r="J109" s="1"/>
  <c r="K108" l="1"/>
  <c r="J110"/>
  <c r="F88"/>
  <c r="F90" s="1"/>
  <c r="F91" s="1"/>
  <c r="F95" s="1"/>
  <c r="K109" l="1"/>
  <c r="J112"/>
  <c r="J113" s="1"/>
  <c r="K107"/>
  <c r="K110"/>
</calcChain>
</file>

<file path=xl/sharedStrings.xml><?xml version="1.0" encoding="utf-8"?>
<sst xmlns="http://schemas.openxmlformats.org/spreadsheetml/2006/main" count="112" uniqueCount="105">
  <si>
    <t>Oficina Presidencial de Tecnologías de la Información y Comunicación (OPTIC)</t>
  </si>
  <si>
    <t>Ejecución de Presupuestaria</t>
  </si>
  <si>
    <t>Período del 01 al 30 de Noviembre 2013</t>
  </si>
  <si>
    <t xml:space="preserve">Valores expresados en RD$ </t>
  </si>
  <si>
    <t>BALANCE DISPONIBLE PARA COMPROMISOS PENDIENTES AL 31/10/2012</t>
  </si>
  <si>
    <t>TOTAL INGRESOS POR PRESUPUESTO MES DE NOVIEMBRE</t>
  </si>
  <si>
    <t>DISPONIBLE PARA EL PERIODO</t>
  </si>
  <si>
    <t>DESEMBOLSOS EFECTUADOS</t>
  </si>
  <si>
    <t>Objeto</t>
  </si>
  <si>
    <t>Cuenta</t>
  </si>
  <si>
    <t>Subcuenta</t>
  </si>
  <si>
    <t>DESCRIPCION DE CUENTAS</t>
  </si>
  <si>
    <t>01</t>
  </si>
  <si>
    <t>SERVICIOS PERSONALES</t>
  </si>
  <si>
    <t>Sueldo para cargos fijos</t>
  </si>
  <si>
    <t>Sueldos fijos</t>
  </si>
  <si>
    <t>Sobresueldos</t>
  </si>
  <si>
    <t>Especialismo</t>
  </si>
  <si>
    <t xml:space="preserve">Honorarios </t>
  </si>
  <si>
    <t>Honorarios Profesionales y Técnicos</t>
  </si>
  <si>
    <t>Dietas y gastos de representación</t>
  </si>
  <si>
    <t xml:space="preserve">Gastos de representación </t>
  </si>
  <si>
    <t>Gratificaciones y bonificaciones</t>
  </si>
  <si>
    <t>Regalia Pascual</t>
  </si>
  <si>
    <t>Prestaciones laborales</t>
  </si>
  <si>
    <t>Pago de Vacaciones</t>
  </si>
  <si>
    <t>Contribuciones a la seguridad social</t>
  </si>
  <si>
    <t>Contribución al seguro familiar de salud y riesgo laboral</t>
  </si>
  <si>
    <t>Contribucion al seguro de pensiones</t>
  </si>
  <si>
    <t>Total Servicios Personales</t>
  </si>
  <si>
    <t>02</t>
  </si>
  <si>
    <t>SERVICIOS NO PERSONALES</t>
  </si>
  <si>
    <t>Servicios de comunicaciones</t>
  </si>
  <si>
    <t>Teléfonos locales</t>
  </si>
  <si>
    <t>Telefax y correo</t>
  </si>
  <si>
    <t>Servicios de Internet y televición por cable</t>
  </si>
  <si>
    <t>Servicios básicos</t>
  </si>
  <si>
    <t>Electricidad</t>
  </si>
  <si>
    <t xml:space="preserve">Agua </t>
  </si>
  <si>
    <t>Publicidad, impresión propaganda</t>
  </si>
  <si>
    <t>Impresión y encuadernación</t>
  </si>
  <si>
    <t>Viáticos</t>
  </si>
  <si>
    <t>Viáticos Dentro del país</t>
  </si>
  <si>
    <t>Viáticos Fuera del país</t>
  </si>
  <si>
    <t>Transporte y almacenaje</t>
  </si>
  <si>
    <t>Pasajes</t>
  </si>
  <si>
    <t>Almacenaje</t>
  </si>
  <si>
    <t>Alquileres</t>
  </si>
  <si>
    <t>Edificios y locales</t>
  </si>
  <si>
    <t>Equipos de transporte, tracción y elevación</t>
  </si>
  <si>
    <t xml:space="preserve">Otros alquileres </t>
  </si>
  <si>
    <t>Seguros</t>
  </si>
  <si>
    <t>Seguro medico</t>
  </si>
  <si>
    <t>Conservación, rep. menores y construciones temporales</t>
  </si>
  <si>
    <t>Maquinarias y equipos</t>
  </si>
  <si>
    <t>Otros servicios no personales</t>
  </si>
  <si>
    <t>Comisiones y gastos bancarios</t>
  </si>
  <si>
    <t>Sevicios técnicos y profesionales</t>
  </si>
  <si>
    <t>Impuestos , derechos y tasas</t>
  </si>
  <si>
    <t>Total Servicios no personales</t>
  </si>
  <si>
    <t>03</t>
  </si>
  <si>
    <t>MATERIALES Y SUMINISTROS</t>
  </si>
  <si>
    <t>Alimentos y productos agropecuarios</t>
  </si>
  <si>
    <t>Alimentos y bebidas para personas</t>
  </si>
  <si>
    <t>Productos de papel, y cartón e impresos</t>
  </si>
  <si>
    <t>Productos de papel y cartón</t>
  </si>
  <si>
    <t>Libros, revistas y Periódicos</t>
  </si>
  <si>
    <t xml:space="preserve"> </t>
  </si>
  <si>
    <t>Combustibles, lubricantes, productos químicos y conexos</t>
  </si>
  <si>
    <t>Combustibles y lubricantes</t>
  </si>
  <si>
    <t>Productos y útiles varios</t>
  </si>
  <si>
    <t>Material de limpieza</t>
  </si>
  <si>
    <t>Útiles de escritorios, oficina  y enseñanza</t>
  </si>
  <si>
    <t>Productos eléctricos y afines</t>
  </si>
  <si>
    <t>Materiales y útiles relacionados con informática</t>
  </si>
  <si>
    <t>Útiles diversos</t>
  </si>
  <si>
    <t>Total Materiales y Suministros</t>
  </si>
  <si>
    <t>Total de gastos del mes</t>
  </si>
  <si>
    <t>Menos: Retenciones por pagar</t>
  </si>
  <si>
    <t>Total de desembolsos</t>
  </si>
  <si>
    <t>BALANCE DISPONIBLE AL CORTE</t>
  </si>
  <si>
    <t>BCE NETO AL 30/11/2013</t>
  </si>
  <si>
    <t>DEPARTAMENTO ADMINISTRATIVO FINANCIERO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</si>
  <si>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</si>
  <si>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</si>
  <si>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</si>
  <si>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</si>
  <si>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</si>
  <si>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</si>
  <si>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</si>
  <si>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</si>
  <si>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</si>
  <si>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BALANCE  DISPONIBLE AL 30/11/2013</t>
  </si>
  <si>
    <t xml:space="preserve"> - Balance disponible al 31/10/2013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</si>
  <si>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</si>
  <si>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</si>
  <si>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</si>
  <si>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</si>
  <si>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</si>
  <si>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</si>
  <si>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BALANCE DISPONIBLE</t>
  </si>
  <si>
    <t xml:space="preserve">Retenciones por pagar </t>
  </si>
  <si>
    <t>Total de Desembolsos</t>
  </si>
  <si>
    <t>NOVIEMBRE 2013</t>
  </si>
  <si>
    <t>Del 1ro. al 30 de NOVIEMBRE 2013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</si>
</sst>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  <numFmt numFmtId="166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73">
    <xf numFmtId="0" fontId="0" fillId="0" borderId="0" xfId="0"/>
    <xf numFmtId="165" fontId="4" fillId="0" borderId="0" xfId="2" applyFont="1"/>
    <xf numFmtId="0" fontId="4" fillId="0" borderId="0" xfId="4" applyFont="1">
      <alignment wrapText="1"/>
    </xf>
    <xf numFmtId="0" fontId="4" fillId="0" borderId="0" xfId="3" applyBorder="1" applyAlignment="1">
      <alignment horizontal="left"/>
    </xf>
    <xf numFmtId="0" fontId="4" fillId="0" borderId="0" xfId="3" applyFont="1" applyBorder="1"/>
    <xf numFmtId="165" fontId="4" fillId="0" borderId="0" xfId="2" applyFont="1" applyBorder="1"/>
    <xf numFmtId="0" fontId="7" fillId="0" borderId="0" xfId="3" applyFont="1" applyAlignment="1">
      <alignment horizontal="center"/>
    </xf>
    <xf numFmtId="0" fontId="4" fillId="0" borderId="0" xfId="3" applyBorder="1"/>
    <xf numFmtId="0" fontId="6" fillId="0" borderId="0" xfId="3" applyFont="1" applyBorder="1" applyAlignment="1">
      <alignment horizontal="center" wrapText="1"/>
    </xf>
    <xf numFmtId="0" fontId="6" fillId="0" borderId="0" xfId="3" applyFont="1" applyBorder="1" applyAlignment="1">
      <alignment horizontal="center"/>
    </xf>
    <xf numFmtId="0" fontId="8" fillId="0" borderId="0" xfId="3" applyFont="1" applyBorder="1" applyAlignment="1">
      <alignment wrapText="1"/>
    </xf>
    <xf numFmtId="4" fontId="8" fillId="0" borderId="0" xfId="3" applyNumberFormat="1" applyFont="1" applyBorder="1"/>
    <xf numFmtId="0" fontId="8" fillId="0" borderId="0" xfId="3" applyFont="1" applyBorder="1"/>
    <xf numFmtId="4" fontId="8" fillId="0" borderId="3" xfId="3" applyNumberFormat="1" applyFont="1" applyBorder="1"/>
    <xf numFmtId="4" fontId="5" fillId="0" borderId="0" xfId="3" applyNumberFormat="1" applyFont="1" applyBorder="1"/>
    <xf numFmtId="0" fontId="8" fillId="0" borderId="0" xfId="4" applyFont="1">
      <alignment wrapText="1"/>
    </xf>
    <xf numFmtId="0" fontId="5" fillId="0" borderId="0" xfId="3" applyFont="1" applyBorder="1"/>
    <xf numFmtId="4" fontId="5" fillId="0" borderId="2" xfId="3" applyNumberFormat="1" applyFont="1" applyBorder="1"/>
    <xf numFmtId="0" fontId="6" fillId="0" borderId="0" xfId="3" applyFont="1" applyBorder="1"/>
    <xf numFmtId="4" fontId="6" fillId="0" borderId="0" xfId="3" applyNumberFormat="1" applyFont="1" applyBorder="1"/>
    <xf numFmtId="0" fontId="11" fillId="0" borderId="0" xfId="0" applyFont="1"/>
    <xf numFmtId="43" fontId="11" fillId="0" borderId="0" xfId="1" applyFont="1"/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center"/>
    </xf>
    <xf numFmtId="0" fontId="12" fillId="0" borderId="0" xfId="0" applyFont="1"/>
    <xf numFmtId="43" fontId="12" fillId="0" borderId="0" xfId="1" applyFont="1"/>
    <xf numFmtId="43" fontId="11" fillId="0" borderId="0" xfId="0" applyNumberFormat="1" applyFont="1"/>
    <xf numFmtId="43" fontId="11" fillId="0" borderId="0" xfId="1" applyFont="1" applyBorder="1"/>
    <xf numFmtId="43" fontId="12" fillId="0" borderId="2" xfId="1" applyFont="1" applyBorder="1"/>
    <xf numFmtId="49" fontId="12" fillId="0" borderId="0" xfId="0" applyNumberFormat="1" applyFont="1"/>
    <xf numFmtId="49" fontId="11" fillId="0" borderId="0" xfId="0" applyNumberFormat="1" applyFont="1"/>
    <xf numFmtId="0" fontId="12" fillId="0" borderId="0" xfId="0" applyFont="1" applyBorder="1"/>
    <xf numFmtId="0" fontId="11" fillId="0" borderId="0" xfId="0" applyFont="1" applyBorder="1"/>
    <xf numFmtId="0" fontId="12" fillId="0" borderId="0" xfId="0" applyFont="1" applyFill="1" applyBorder="1"/>
    <xf numFmtId="0" fontId="12" fillId="0" borderId="0" xfId="1" applyNumberFormat="1" applyFont="1"/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8" fontId="11" fillId="0" borderId="0" xfId="0" applyNumberFormat="1" applyFont="1"/>
    <xf numFmtId="43" fontId="11" fillId="0" borderId="0" xfId="0" applyNumberFormat="1" applyFont="1" applyFill="1" applyBorder="1"/>
    <xf numFmtId="0" fontId="4" fillId="0" borderId="0" xfId="0" applyFont="1"/>
    <xf numFmtId="0" fontId="4" fillId="0" borderId="0" xfId="0" applyFont="1" applyBorder="1"/>
    <xf numFmtId="43" fontId="4" fillId="0" borderId="0" xfId="1" applyFont="1"/>
    <xf numFmtId="0" fontId="12" fillId="0" borderId="3" xfId="0" applyFont="1" applyBorder="1"/>
    <xf numFmtId="164" fontId="12" fillId="0" borderId="0" xfId="0" applyNumberFormat="1" applyFont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43" fontId="11" fillId="2" borderId="0" xfId="1" applyFont="1" applyFill="1"/>
    <xf numFmtId="49" fontId="12" fillId="2" borderId="0" xfId="0" applyNumberFormat="1" applyFont="1" applyFill="1"/>
    <xf numFmtId="43" fontId="12" fillId="2" borderId="0" xfId="1" applyFont="1" applyFill="1"/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9" fillId="2" borderId="0" xfId="1" applyNumberFormat="1" applyFont="1" applyFill="1" applyAlignment="1">
      <alignment horizontal="center"/>
    </xf>
    <xf numFmtId="0" fontId="12" fillId="2" borderId="0" xfId="0" applyFont="1" applyFill="1"/>
    <xf numFmtId="0" fontId="9" fillId="2" borderId="0" xfId="1" applyNumberFormat="1" applyFont="1" applyFill="1"/>
    <xf numFmtId="0" fontId="10" fillId="2" borderId="0" xfId="0" applyFont="1" applyFill="1"/>
    <xf numFmtId="0" fontId="9" fillId="2" borderId="0" xfId="0" applyFont="1" applyFill="1" applyBorder="1"/>
    <xf numFmtId="43" fontId="10" fillId="2" borderId="0" xfId="1" applyFont="1" applyFill="1"/>
    <xf numFmtId="43" fontId="9" fillId="2" borderId="0" xfId="1" applyFont="1" applyFill="1"/>
    <xf numFmtId="165" fontId="14" fillId="0" borderId="0" xfId="2" applyFont="1" applyAlignment="1">
      <alignment horizontal="center"/>
    </xf>
    <xf numFmtId="165" fontId="14" fillId="0" borderId="0" xfId="2" applyFont="1"/>
    <xf numFmtId="166" fontId="4" fillId="0" borderId="0" xfId="5" applyNumberFormat="1" applyFont="1" applyAlignment="1">
      <alignment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11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4" applyFont="1" applyAlignment="1">
      <alignment horizontal="left" wrapText="1"/>
    </xf>
    <xf numFmtId="0" fontId="6" fillId="0" borderId="0" xfId="4" applyFont="1" applyAlignment="1">
      <alignment horizontal="center" wrapText="1"/>
    </xf>
    <xf numFmtId="0" fontId="6" fillId="0" borderId="0" xfId="3" applyFont="1" applyAlignment="1">
      <alignment horizontal="center"/>
    </xf>
    <xf numFmtId="0" fontId="6" fillId="0" borderId="0" xfId="3" applyFont="1" applyBorder="1" applyAlignment="1">
      <alignment horizontal="center"/>
    </xf>
    <xf numFmtId="0" fontId="8" fillId="0" borderId="0" xfId="3" applyFont="1" applyBorder="1" applyAlignment="1">
      <alignment horizontal="left" wrapText="1"/>
    </xf>
    <xf numFmtId="0" fontId="5" fillId="0" borderId="0" xfId="4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Comma" xfId="1" builtinId="3"/>
    <cellStyle name="Comma_D2006" xfId="2"/>
    <cellStyle name="Normal" xfId="0" builtinId="0"/>
    <cellStyle name="Normal 2" xfId="3"/>
    <cellStyle name="Normal_D2006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s-DO" sz="1800" b="1" i="0" baseline="0"/>
              <a:t>DISTRIBUCIÓN PORCENTUAL EJECUCIÓN PRESUPUESTARIA</a:t>
            </a:r>
            <a:endParaRPr lang="es-DO"/>
          </a:p>
          <a:p>
            <a:pPr>
              <a:defRPr/>
            </a:pPr>
            <a:r>
              <a:rPr lang="es-DO" sz="1800" b="1" i="0" baseline="0"/>
              <a:t>NOVIEMBRE 2013</a:t>
            </a:r>
            <a:endParaRPr lang="es-DO"/>
          </a:p>
        </c:rich>
      </c:tx>
      <c:layout>
        <c:manualLayout>
          <c:xMode val="edge"/>
          <c:yMode val="edge"/>
          <c:x val="0.17645530745606963"/>
          <c:y val="6.0606060606060622E-2"/>
        </c:manualLayout>
      </c:layout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EJECUCION!$I$107:$I$109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EJECUCION!$J$107:$J$109</c:f>
              <c:numCache>
                <c:formatCode>_-* #,##0.00_-;\-* #,##0.00_-;_-* "-"??_-;_-@_-</c:formatCode>
                <c:ptCount val="3"/>
                <c:pt idx="0">
                  <c:v>8892139.6199999992</c:v>
                </c:pt>
                <c:pt idx="1">
                  <c:v>18292545.050000001</c:v>
                </c:pt>
                <c:pt idx="2">
                  <c:v>953705.82000000007</c:v>
                </c:pt>
              </c:numCache>
            </c:numRef>
          </c:val>
        </c:ser>
        <c:ser>
          <c:idx val="1"/>
          <c:order val="1"/>
          <c:dLbls>
            <c:showPercent val="1"/>
            <c:showLeaderLines val="1"/>
          </c:dLbls>
          <c:cat>
            <c:strRef>
              <c:f>EJECUCION!$I$107:$I$109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EJECUCION!$K$107:$K$109</c:f>
              <c:numCache>
                <c:formatCode>0.0%</c:formatCode>
                <c:ptCount val="3"/>
                <c:pt idx="0">
                  <c:v>0.31601450776511697</c:v>
                </c:pt>
                <c:pt idx="1">
                  <c:v>0.65009208883148173</c:v>
                </c:pt>
                <c:pt idx="2">
                  <c:v>3.3893403403401273E-2</c:v>
                </c:pt>
              </c:numCache>
            </c:numRef>
          </c:val>
        </c:ser>
        <c:dLbls>
          <c:showPercent val="1"/>
        </c:dLbls>
      </c:pie3DChart>
    </c:plotArea>
    <c:legend>
      <c:legendPos val="r"/>
      <c:layout>
        <c:manualLayout>
          <c:xMode val="edge"/>
          <c:yMode val="edge"/>
          <c:x val="0.76384233495739751"/>
          <c:y val="0.4097992523661812"/>
          <c:w val="0.19363567090770537"/>
          <c:h val="0.19848230334844516"/>
        </c:manualLayout>
      </c:layout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11" r="0.75000000000000611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810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66674</xdr:rowOff>
    </xdr:from>
    <xdr:to>
      <xdr:col>3</xdr:col>
      <xdr:colOff>247650</xdr:colOff>
      <xdr:row>4</xdr:row>
      <xdr:rowOff>142875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66674"/>
          <a:ext cx="1409699" cy="723901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0</xdr:row>
      <xdr:rowOff>85726</xdr:rowOff>
    </xdr:from>
    <xdr:to>
      <xdr:col>5</xdr:col>
      <xdr:colOff>1135526</xdr:colOff>
      <xdr:row>5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85726"/>
          <a:ext cx="935502" cy="7238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19051</xdr:colOff>
      <xdr:row>59</xdr:row>
      <xdr:rowOff>66674</xdr:rowOff>
    </xdr:from>
    <xdr:to>
      <xdr:col>3</xdr:col>
      <xdr:colOff>295275</xdr:colOff>
      <xdr:row>63</xdr:row>
      <xdr:rowOff>142874</xdr:rowOff>
    </xdr:to>
    <xdr:pic>
      <xdr:nvPicPr>
        <xdr:cNvPr id="4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476251" y="11887199"/>
          <a:ext cx="1457324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200024</xdr:colOff>
      <xdr:row>59</xdr:row>
      <xdr:rowOff>85726</xdr:rowOff>
    </xdr:from>
    <xdr:to>
      <xdr:col>5</xdr:col>
      <xdr:colOff>1257300</xdr:colOff>
      <xdr:row>63</xdr:row>
      <xdr:rowOff>85725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72274" y="11906251"/>
          <a:ext cx="1057276" cy="6476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342898</xdr:colOff>
      <xdr:row>0</xdr:row>
      <xdr:rowOff>0</xdr:rowOff>
    </xdr:from>
    <xdr:to>
      <xdr:col>3</xdr:col>
      <xdr:colOff>628649</xdr:colOff>
      <xdr:row>5</xdr:row>
      <xdr:rowOff>104775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342898" y="0"/>
          <a:ext cx="2038351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1314450</xdr:colOff>
      <xdr:row>0</xdr:row>
      <xdr:rowOff>111307</xdr:rowOff>
    </xdr:from>
    <xdr:to>
      <xdr:col>7</xdr:col>
      <xdr:colOff>714376</xdr:colOff>
      <xdr:row>5</xdr:row>
      <xdr:rowOff>3250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6010275" y="111307"/>
          <a:ext cx="752476" cy="70156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13"/>
  <sheetViews>
    <sheetView topLeftCell="A82" workbookViewId="0">
      <selection activeCell="F105" sqref="F105"/>
    </sheetView>
  </sheetViews>
  <sheetFormatPr defaultRowHeight="12.75"/>
  <cols>
    <col min="1" max="1" width="6.85546875" style="20" customWidth="1"/>
    <col min="2" max="2" width="7.5703125" style="20" customWidth="1"/>
    <col min="3" max="3" width="10.140625" style="20" customWidth="1"/>
    <col min="4" max="4" width="57.28515625" style="20" customWidth="1"/>
    <col min="5" max="5" width="16.7109375" style="21" customWidth="1"/>
    <col min="6" max="6" width="20.42578125" style="21" customWidth="1"/>
    <col min="7" max="7" width="14.28515625" style="20" bestFit="1" customWidth="1"/>
    <col min="8" max="8" width="12.28515625" style="20" bestFit="1" customWidth="1"/>
    <col min="9" max="9" width="30.7109375" style="20" bestFit="1" customWidth="1"/>
    <col min="10" max="10" width="14" style="20" bestFit="1" customWidth="1"/>
    <col min="11" max="11" width="7" style="20" bestFit="1" customWidth="1"/>
    <col min="12" max="16384" width="9.140625" style="20"/>
  </cols>
  <sheetData>
    <row r="1" spans="1:8">
      <c r="B1" s="62"/>
      <c r="C1" s="62"/>
      <c r="F1" s="63"/>
    </row>
    <row r="2" spans="1:8">
      <c r="B2" s="62"/>
      <c r="C2" s="62"/>
      <c r="F2" s="63"/>
    </row>
    <row r="3" spans="1:8">
      <c r="B3" s="62"/>
      <c r="C3" s="62"/>
      <c r="F3" s="63"/>
    </row>
    <row r="4" spans="1:8">
      <c r="B4" s="62"/>
      <c r="C4" s="62"/>
      <c r="F4" s="63"/>
    </row>
    <row r="5" spans="1:8">
      <c r="B5" s="22"/>
      <c r="C5" s="22"/>
      <c r="F5" s="23"/>
    </row>
    <row r="6" spans="1:8" ht="15.75">
      <c r="A6" s="64" t="s">
        <v>0</v>
      </c>
      <c r="B6" s="64"/>
      <c r="C6" s="64"/>
      <c r="D6" s="64"/>
      <c r="E6" s="64"/>
      <c r="F6" s="64"/>
    </row>
    <row r="7" spans="1:8" ht="15.75">
      <c r="A7" s="64" t="s">
        <v>1</v>
      </c>
      <c r="B7" s="64"/>
      <c r="C7" s="64"/>
      <c r="D7" s="64"/>
      <c r="E7" s="64"/>
      <c r="F7" s="64"/>
    </row>
    <row r="8" spans="1:8" ht="15.75">
      <c r="A8" s="64" t="s">
        <v>2</v>
      </c>
      <c r="B8" s="64"/>
      <c r="C8" s="64"/>
      <c r="D8" s="64"/>
      <c r="E8" s="64"/>
      <c r="F8" s="64"/>
    </row>
    <row r="9" spans="1:8" ht="16.5" thickBot="1">
      <c r="A9" s="61" t="s">
        <v>3</v>
      </c>
      <c r="B9" s="61"/>
      <c r="C9" s="61"/>
      <c r="D9" s="61"/>
      <c r="E9" s="61"/>
      <c r="F9" s="61"/>
    </row>
    <row r="10" spans="1:8" ht="13.5" thickTop="1">
      <c r="D10" s="24"/>
      <c r="E10" s="25"/>
    </row>
    <row r="11" spans="1:8">
      <c r="A11" s="20" t="s">
        <v>4</v>
      </c>
      <c r="F11" s="21">
        <v>42079199.07</v>
      </c>
      <c r="G11" s="21"/>
      <c r="H11" s="26"/>
    </row>
    <row r="12" spans="1:8">
      <c r="A12" s="20" t="s">
        <v>5</v>
      </c>
      <c r="F12" s="21">
        <v>45020316</v>
      </c>
    </row>
    <row r="13" spans="1:8" ht="13.5" thickBot="1">
      <c r="A13" s="24" t="s">
        <v>6</v>
      </c>
      <c r="D13" s="24"/>
      <c r="E13" s="27"/>
      <c r="F13" s="28">
        <f>SUM(F11:F12)</f>
        <v>87099515.069999993</v>
      </c>
    </row>
    <row r="14" spans="1:8" ht="13.5" thickTop="1">
      <c r="A14" s="44"/>
      <c r="B14" s="44"/>
      <c r="C14" s="44"/>
      <c r="D14" s="45" t="s">
        <v>7</v>
      </c>
      <c r="E14" s="46"/>
    </row>
    <row r="15" spans="1:8" ht="15.75">
      <c r="A15" s="50" t="s">
        <v>8</v>
      </c>
      <c r="B15" s="50" t="s">
        <v>9</v>
      </c>
      <c r="C15" s="50" t="s">
        <v>10</v>
      </c>
      <c r="D15" s="45" t="s">
        <v>11</v>
      </c>
      <c r="E15" s="51">
        <v>2013</v>
      </c>
    </row>
    <row r="16" spans="1:8" ht="15.75">
      <c r="A16" s="47" t="s">
        <v>12</v>
      </c>
      <c r="B16" s="44"/>
      <c r="C16" s="44"/>
      <c r="D16" s="49" t="s">
        <v>13</v>
      </c>
      <c r="E16" s="48">
        <f>+E17+E19+E21+E23+E25+E29</f>
        <v>8892139.6199999992</v>
      </c>
    </row>
    <row r="17" spans="1:6">
      <c r="A17" s="30"/>
      <c r="B17" s="24">
        <v>11</v>
      </c>
      <c r="D17" s="31" t="s">
        <v>14</v>
      </c>
      <c r="E17" s="25">
        <f>+E18</f>
        <v>7227535.1499999994</v>
      </c>
    </row>
    <row r="18" spans="1:6">
      <c r="A18" s="30"/>
      <c r="C18" s="20">
        <v>111</v>
      </c>
      <c r="D18" s="32" t="s">
        <v>15</v>
      </c>
      <c r="E18" s="21">
        <v>7227535.1499999994</v>
      </c>
    </row>
    <row r="19" spans="1:6">
      <c r="A19" s="30"/>
      <c r="B19" s="24">
        <v>13</v>
      </c>
      <c r="D19" s="33" t="s">
        <v>16</v>
      </c>
      <c r="E19" s="25">
        <f>SUM(E20:E20)</f>
        <v>15400</v>
      </c>
    </row>
    <row r="20" spans="1:6">
      <c r="A20" s="30"/>
      <c r="C20" s="20">
        <v>135</v>
      </c>
      <c r="D20" s="32" t="s">
        <v>17</v>
      </c>
      <c r="E20" s="21">
        <v>15400</v>
      </c>
    </row>
    <row r="21" spans="1:6">
      <c r="A21" s="30"/>
      <c r="B21" s="24">
        <v>15</v>
      </c>
      <c r="D21" s="33" t="s">
        <v>18</v>
      </c>
      <c r="E21" s="25">
        <f>+E22</f>
        <v>375000</v>
      </c>
    </row>
    <row r="22" spans="1:6">
      <c r="A22" s="30"/>
      <c r="C22" s="20">
        <v>151</v>
      </c>
      <c r="D22" s="32" t="s">
        <v>19</v>
      </c>
      <c r="E22" s="21">
        <v>375000</v>
      </c>
    </row>
    <row r="23" spans="1:6">
      <c r="A23" s="30"/>
      <c r="B23" s="24">
        <v>16</v>
      </c>
      <c r="D23" s="33" t="s">
        <v>20</v>
      </c>
      <c r="E23" s="25">
        <f>SUM(E24:E24)</f>
        <v>44250</v>
      </c>
    </row>
    <row r="24" spans="1:6">
      <c r="A24" s="30"/>
      <c r="C24" s="20">
        <v>162</v>
      </c>
      <c r="D24" s="32" t="s">
        <v>21</v>
      </c>
      <c r="E24" s="21">
        <v>44250</v>
      </c>
    </row>
    <row r="25" spans="1:6">
      <c r="A25" s="30"/>
      <c r="B25" s="24">
        <v>18</v>
      </c>
      <c r="D25" s="33" t="s">
        <v>22</v>
      </c>
      <c r="E25" s="25">
        <f>SUM(E26:E28)</f>
        <v>230997.56</v>
      </c>
    </row>
    <row r="26" spans="1:6">
      <c r="A26" s="30"/>
      <c r="B26" s="24"/>
      <c r="C26" s="20">
        <v>181</v>
      </c>
      <c r="D26" s="32" t="s">
        <v>23</v>
      </c>
      <c r="E26" s="21">
        <v>29269.42</v>
      </c>
    </row>
    <row r="27" spans="1:6">
      <c r="C27" s="20">
        <v>183</v>
      </c>
      <c r="D27" s="32" t="s">
        <v>24</v>
      </c>
      <c r="E27" s="21">
        <v>160000</v>
      </c>
    </row>
    <row r="28" spans="1:6">
      <c r="C28" s="20">
        <v>184</v>
      </c>
      <c r="D28" s="32" t="s">
        <v>25</v>
      </c>
      <c r="E28" s="21">
        <v>41728.14</v>
      </c>
    </row>
    <row r="29" spans="1:6">
      <c r="B29" s="24">
        <v>19</v>
      </c>
      <c r="C29" s="24"/>
      <c r="D29" s="33" t="s">
        <v>26</v>
      </c>
      <c r="E29" s="25">
        <f>SUM(E30:E31)</f>
        <v>998956.91</v>
      </c>
    </row>
    <row r="30" spans="1:6">
      <c r="C30" s="20">
        <v>191</v>
      </c>
      <c r="D30" s="32" t="s">
        <v>27</v>
      </c>
      <c r="E30" s="21">
        <v>507047.01</v>
      </c>
    </row>
    <row r="31" spans="1:6">
      <c r="C31" s="20">
        <v>192</v>
      </c>
      <c r="D31" s="32" t="s">
        <v>28</v>
      </c>
      <c r="E31" s="21">
        <v>491909.9</v>
      </c>
    </row>
    <row r="32" spans="1:6" s="24" customFormat="1">
      <c r="D32" s="25" t="s">
        <v>29</v>
      </c>
      <c r="E32" s="25"/>
      <c r="F32" s="25">
        <f>E29+E25+E23+E21+E19+E17</f>
        <v>8892139.6199999992</v>
      </c>
    </row>
    <row r="33" spans="1:6" s="24" customFormat="1" ht="15.75">
      <c r="A33" s="47" t="s">
        <v>30</v>
      </c>
      <c r="B33" s="52"/>
      <c r="C33" s="52"/>
      <c r="D33" s="53" t="s">
        <v>31</v>
      </c>
      <c r="E33" s="48">
        <f>E34+E38+E41+E43+E46+E49+E53+E55+E57</f>
        <v>18292545.050000001</v>
      </c>
      <c r="F33" s="25"/>
    </row>
    <row r="34" spans="1:6" s="24" customFormat="1">
      <c r="A34" s="29"/>
      <c r="B34" s="24">
        <v>21</v>
      </c>
      <c r="D34" s="34" t="s">
        <v>32</v>
      </c>
      <c r="E34" s="25">
        <f>SUM(E35:E37)</f>
        <v>1418732.5299999998</v>
      </c>
      <c r="F34" s="25"/>
    </row>
    <row r="35" spans="1:6">
      <c r="C35" s="20">
        <v>213</v>
      </c>
      <c r="D35" s="32" t="s">
        <v>33</v>
      </c>
      <c r="E35" s="21">
        <v>259142.23</v>
      </c>
    </row>
    <row r="36" spans="1:6">
      <c r="C36" s="20">
        <v>214</v>
      </c>
      <c r="D36" s="32" t="s">
        <v>34</v>
      </c>
      <c r="E36" s="21">
        <v>643.5</v>
      </c>
    </row>
    <row r="37" spans="1:6">
      <c r="C37" s="20">
        <v>215</v>
      </c>
      <c r="D37" s="32" t="s">
        <v>35</v>
      </c>
      <c r="E37" s="21">
        <v>1158946.7999999998</v>
      </c>
    </row>
    <row r="38" spans="1:6">
      <c r="B38" s="24">
        <v>22</v>
      </c>
      <c r="D38" s="33" t="s">
        <v>36</v>
      </c>
      <c r="E38" s="25">
        <f>SUM(E39:E40)</f>
        <v>524788.34</v>
      </c>
    </row>
    <row r="39" spans="1:6">
      <c r="C39" s="20">
        <v>221</v>
      </c>
      <c r="D39" s="32" t="s">
        <v>37</v>
      </c>
      <c r="E39" s="21">
        <v>514965.24</v>
      </c>
    </row>
    <row r="40" spans="1:6">
      <c r="C40" s="20">
        <v>222</v>
      </c>
      <c r="D40" s="32" t="s">
        <v>38</v>
      </c>
      <c r="E40" s="21">
        <v>9823.1</v>
      </c>
    </row>
    <row r="41" spans="1:6">
      <c r="B41" s="24">
        <v>23</v>
      </c>
      <c r="D41" s="35" t="s">
        <v>39</v>
      </c>
      <c r="E41" s="25">
        <f>SUM(E42:E42)</f>
        <v>3854.5</v>
      </c>
    </row>
    <row r="42" spans="1:6">
      <c r="C42" s="20">
        <v>232</v>
      </c>
      <c r="D42" s="36" t="s">
        <v>40</v>
      </c>
      <c r="E42" s="21">
        <v>3854.5</v>
      </c>
    </row>
    <row r="43" spans="1:6">
      <c r="B43" s="24">
        <v>24</v>
      </c>
      <c r="C43" s="24"/>
      <c r="D43" s="35" t="s">
        <v>41</v>
      </c>
      <c r="E43" s="25">
        <f>SUM(E44:E45)</f>
        <v>216947.62</v>
      </c>
    </row>
    <row r="44" spans="1:6">
      <c r="C44" s="20">
        <v>241</v>
      </c>
      <c r="D44" s="36" t="s">
        <v>42</v>
      </c>
      <c r="E44" s="21">
        <v>113360</v>
      </c>
    </row>
    <row r="45" spans="1:6">
      <c r="C45" s="20">
        <v>242</v>
      </c>
      <c r="D45" s="36" t="s">
        <v>43</v>
      </c>
      <c r="E45" s="21">
        <v>103587.62</v>
      </c>
    </row>
    <row r="46" spans="1:6">
      <c r="B46" s="24">
        <v>25</v>
      </c>
      <c r="D46" s="35" t="s">
        <v>44</v>
      </c>
      <c r="E46" s="25">
        <f>SUM(E47:E48)</f>
        <v>252253.33</v>
      </c>
    </row>
    <row r="47" spans="1:6">
      <c r="C47" s="20">
        <v>251</v>
      </c>
      <c r="D47" s="36" t="s">
        <v>45</v>
      </c>
      <c r="E47" s="21">
        <v>13920</v>
      </c>
    </row>
    <row r="48" spans="1:6">
      <c r="C48" s="20">
        <v>253</v>
      </c>
      <c r="D48" s="36" t="s">
        <v>46</v>
      </c>
      <c r="E48" s="21">
        <v>238333.33</v>
      </c>
    </row>
    <row r="49" spans="1:8 16384:16384">
      <c r="B49" s="24">
        <v>26</v>
      </c>
      <c r="D49" s="35" t="s">
        <v>47</v>
      </c>
      <c r="E49" s="25">
        <f>SUM(E50:E52)</f>
        <v>1315212.42</v>
      </c>
    </row>
    <row r="50" spans="1:8 16384:16384">
      <c r="C50" s="20">
        <v>261</v>
      </c>
      <c r="D50" s="36" t="s">
        <v>48</v>
      </c>
      <c r="E50" s="21">
        <v>1033857.8999999999</v>
      </c>
    </row>
    <row r="51" spans="1:8 16384:16384">
      <c r="C51" s="20">
        <v>264</v>
      </c>
      <c r="D51" s="36" t="s">
        <v>49</v>
      </c>
      <c r="E51" s="21">
        <v>206354.52</v>
      </c>
    </row>
    <row r="52" spans="1:8 16384:16384">
      <c r="C52" s="20">
        <v>269</v>
      </c>
      <c r="D52" s="32" t="s">
        <v>50</v>
      </c>
      <c r="E52" s="21">
        <v>75000</v>
      </c>
    </row>
    <row r="53" spans="1:8 16384:16384">
      <c r="B53" s="24">
        <v>27</v>
      </c>
      <c r="D53" s="35" t="s">
        <v>51</v>
      </c>
      <c r="E53" s="25">
        <f>E54</f>
        <v>405853.21</v>
      </c>
    </row>
    <row r="54" spans="1:8 16384:16384">
      <c r="C54" s="20">
        <v>273</v>
      </c>
      <c r="D54" s="32" t="s">
        <v>52</v>
      </c>
      <c r="E54" s="21">
        <v>405853.21</v>
      </c>
    </row>
    <row r="55" spans="1:8 16384:16384">
      <c r="B55" s="24">
        <v>28</v>
      </c>
      <c r="D55" s="33" t="s">
        <v>53</v>
      </c>
      <c r="E55" s="25">
        <f>SUM(E56:E56)</f>
        <v>50349.24</v>
      </c>
    </row>
    <row r="56" spans="1:8 16384:16384">
      <c r="C56" s="20">
        <v>282</v>
      </c>
      <c r="D56" s="32" t="s">
        <v>54</v>
      </c>
      <c r="E56" s="21">
        <v>50349.24</v>
      </c>
      <c r="G56" s="37"/>
    </row>
    <row r="57" spans="1:8 16384:16384">
      <c r="B57" s="24">
        <v>29</v>
      </c>
      <c r="C57" s="24"/>
      <c r="D57" s="33" t="s">
        <v>55</v>
      </c>
      <c r="E57" s="25">
        <f>SUM(E58:E59,E69:E70)</f>
        <v>14104553.859999999</v>
      </c>
    </row>
    <row r="58" spans="1:8 16384:16384">
      <c r="C58" s="20">
        <v>292</v>
      </c>
      <c r="D58" s="32" t="s">
        <v>56</v>
      </c>
      <c r="E58" s="21">
        <v>23506.36</v>
      </c>
      <c r="G58" s="38"/>
      <c r="H58" s="26"/>
    </row>
    <row r="59" spans="1:8 16384:16384" s="39" customFormat="1">
      <c r="C59" s="39">
        <v>296</v>
      </c>
      <c r="D59" s="40" t="s">
        <v>57</v>
      </c>
      <c r="E59" s="21">
        <v>12083742.42</v>
      </c>
      <c r="F59" s="41"/>
      <c r="XFD59" s="39">
        <f>SUM(A59:XFC59)</f>
        <v>12084038.42</v>
      </c>
    </row>
    <row r="60" spans="1:8 16384:16384" s="39" customFormat="1">
      <c r="A60" s="20"/>
      <c r="B60" s="62"/>
      <c r="C60" s="62"/>
      <c r="D60" s="20"/>
      <c r="E60" s="21"/>
      <c r="F60" s="63"/>
    </row>
    <row r="61" spans="1:8 16384:16384" s="39" customFormat="1">
      <c r="A61" s="20"/>
      <c r="B61" s="62"/>
      <c r="C61" s="62"/>
      <c r="D61" s="20"/>
      <c r="E61" s="21"/>
      <c r="F61" s="63"/>
    </row>
    <row r="62" spans="1:8 16384:16384" s="39" customFormat="1">
      <c r="A62" s="20"/>
      <c r="B62" s="62"/>
      <c r="C62" s="62"/>
      <c r="D62" s="20"/>
      <c r="E62" s="21"/>
      <c r="F62" s="63"/>
    </row>
    <row r="63" spans="1:8 16384:16384" s="39" customFormat="1">
      <c r="A63" s="20"/>
      <c r="B63" s="62"/>
      <c r="C63" s="62"/>
      <c r="D63" s="20"/>
      <c r="E63" s="21"/>
      <c r="F63" s="63"/>
    </row>
    <row r="64" spans="1:8 16384:16384" s="39" customFormat="1">
      <c r="A64" s="20"/>
      <c r="B64" s="22"/>
      <c r="C64" s="22"/>
      <c r="D64" s="20"/>
      <c r="E64" s="21"/>
      <c r="F64" s="23"/>
    </row>
    <row r="65" spans="1:6" s="39" customFormat="1" ht="15.75">
      <c r="A65" s="64" t="s">
        <v>0</v>
      </c>
      <c r="B65" s="64"/>
      <c r="C65" s="64"/>
      <c r="D65" s="64"/>
      <c r="E65" s="64"/>
      <c r="F65" s="64"/>
    </row>
    <row r="66" spans="1:6" s="39" customFormat="1" ht="15.75">
      <c r="A66" s="64" t="s">
        <v>1</v>
      </c>
      <c r="B66" s="64"/>
      <c r="C66" s="64"/>
      <c r="D66" s="64"/>
      <c r="E66" s="64"/>
      <c r="F66" s="64"/>
    </row>
    <row r="67" spans="1:6" ht="15.75">
      <c r="A67" s="64" t="s">
        <v>2</v>
      </c>
      <c r="B67" s="64"/>
      <c r="C67" s="64"/>
      <c r="D67" s="64"/>
      <c r="E67" s="64"/>
      <c r="F67" s="64"/>
    </row>
    <row r="68" spans="1:6" ht="16.5" thickBot="1">
      <c r="A68" s="61" t="s">
        <v>3</v>
      </c>
      <c r="B68" s="61"/>
      <c r="C68" s="61"/>
      <c r="D68" s="61"/>
      <c r="E68" s="61"/>
      <c r="F68" s="61"/>
    </row>
    <row r="69" spans="1:6" s="21" customFormat="1" ht="13.5" thickTop="1">
      <c r="A69" s="39"/>
      <c r="B69" s="39"/>
      <c r="C69" s="39">
        <v>297</v>
      </c>
      <c r="D69" s="40" t="s">
        <v>58</v>
      </c>
      <c r="E69" s="41">
        <v>644313.15</v>
      </c>
      <c r="F69" s="41"/>
    </row>
    <row r="70" spans="1:6" s="21" customFormat="1">
      <c r="A70" s="39"/>
      <c r="B70" s="39"/>
      <c r="C70" s="39">
        <v>299</v>
      </c>
      <c r="D70" s="40" t="s">
        <v>55</v>
      </c>
      <c r="E70" s="21">
        <v>1352991.93</v>
      </c>
      <c r="F70" s="41"/>
    </row>
    <row r="71" spans="1:6" s="21" customFormat="1">
      <c r="A71" s="20"/>
      <c r="B71" s="20"/>
      <c r="C71" s="20"/>
      <c r="D71" s="24" t="s">
        <v>59</v>
      </c>
      <c r="E71" s="25"/>
      <c r="F71" s="25">
        <f>E57+E55+E53+E49+E46+E43+E41+E38+E34</f>
        <v>18292545.050000001</v>
      </c>
    </row>
    <row r="72" spans="1:6" s="21" customFormat="1" ht="15.75">
      <c r="A72" s="47" t="s">
        <v>60</v>
      </c>
      <c r="B72" s="44"/>
      <c r="C72" s="44"/>
      <c r="D72" s="53" t="s">
        <v>61</v>
      </c>
      <c r="E72" s="48">
        <f>+E73+E75+E78+E80</f>
        <v>953705.82000000007</v>
      </c>
    </row>
    <row r="73" spans="1:6" s="21" customFormat="1">
      <c r="A73" s="24"/>
      <c r="B73" s="24">
        <v>31</v>
      </c>
      <c r="C73" s="24"/>
      <c r="D73" s="34" t="s">
        <v>62</v>
      </c>
      <c r="E73" s="25">
        <f>SUM(E74:E74)</f>
        <v>227190.7</v>
      </c>
      <c r="F73" s="25"/>
    </row>
    <row r="74" spans="1:6" s="21" customFormat="1">
      <c r="A74" s="20"/>
      <c r="B74" s="20"/>
      <c r="C74" s="20">
        <v>311</v>
      </c>
      <c r="D74" s="32" t="s">
        <v>63</v>
      </c>
      <c r="E74" s="21">
        <v>227190.7</v>
      </c>
    </row>
    <row r="75" spans="1:6" s="21" customFormat="1">
      <c r="A75" s="20"/>
      <c r="B75" s="24">
        <v>33</v>
      </c>
      <c r="C75" s="20"/>
      <c r="D75" s="33" t="s">
        <v>64</v>
      </c>
      <c r="E75" s="25">
        <f>SUM(E76:E77)</f>
        <v>76443.73</v>
      </c>
    </row>
    <row r="76" spans="1:6" s="21" customFormat="1">
      <c r="A76" s="20"/>
      <c r="B76" s="20"/>
      <c r="C76" s="20">
        <v>332</v>
      </c>
      <c r="D76" s="32" t="s">
        <v>65</v>
      </c>
      <c r="E76" s="21">
        <v>61943.729999999996</v>
      </c>
    </row>
    <row r="77" spans="1:6" s="21" customFormat="1">
      <c r="A77" s="20"/>
      <c r="B77" s="20"/>
      <c r="C77" s="20">
        <v>334</v>
      </c>
      <c r="D77" s="32" t="s">
        <v>66</v>
      </c>
      <c r="E77" s="21">
        <v>14500</v>
      </c>
      <c r="F77" s="21" t="s">
        <v>67</v>
      </c>
    </row>
    <row r="78" spans="1:6" s="21" customFormat="1">
      <c r="A78" s="20"/>
      <c r="B78" s="24">
        <v>34</v>
      </c>
      <c r="C78" s="24"/>
      <c r="D78" s="33" t="s">
        <v>68</v>
      </c>
      <c r="E78" s="25">
        <f>SUM(E79:E79)</f>
        <v>398057.6</v>
      </c>
    </row>
    <row r="79" spans="1:6" s="21" customFormat="1">
      <c r="A79" s="20"/>
      <c r="B79" s="20"/>
      <c r="C79" s="20">
        <v>341</v>
      </c>
      <c r="D79" s="32" t="s">
        <v>69</v>
      </c>
      <c r="E79" s="21">
        <v>398057.6</v>
      </c>
    </row>
    <row r="80" spans="1:6">
      <c r="B80" s="24">
        <v>39</v>
      </c>
      <c r="C80" s="24"/>
      <c r="D80" s="33" t="s">
        <v>70</v>
      </c>
      <c r="E80" s="25">
        <f>SUM(E81:E85)</f>
        <v>252013.79</v>
      </c>
    </row>
    <row r="81" spans="1:7">
      <c r="C81" s="20">
        <v>391</v>
      </c>
      <c r="D81" s="40" t="s">
        <v>71</v>
      </c>
      <c r="E81" s="21">
        <v>69387.87</v>
      </c>
    </row>
    <row r="82" spans="1:7">
      <c r="C82" s="20">
        <v>392</v>
      </c>
      <c r="D82" s="40" t="s">
        <v>72</v>
      </c>
      <c r="E82" s="21">
        <v>90</v>
      </c>
    </row>
    <row r="83" spans="1:7">
      <c r="C83" s="20">
        <v>396</v>
      </c>
      <c r="D83" s="40" t="s">
        <v>73</v>
      </c>
      <c r="E83" s="21">
        <v>1440</v>
      </c>
    </row>
    <row r="84" spans="1:7">
      <c r="C84" s="20">
        <v>397</v>
      </c>
      <c r="D84" s="40" t="s">
        <v>74</v>
      </c>
      <c r="E84" s="21">
        <v>77686.83</v>
      </c>
    </row>
    <row r="85" spans="1:7">
      <c r="C85" s="20">
        <v>399</v>
      </c>
      <c r="D85" s="40" t="s">
        <v>75</v>
      </c>
      <c r="E85" s="21">
        <v>103409.09</v>
      </c>
      <c r="G85" s="26"/>
    </row>
    <row r="86" spans="1:7">
      <c r="D86" s="24" t="s">
        <v>76</v>
      </c>
      <c r="E86" s="25"/>
      <c r="F86" s="25">
        <f>+E72</f>
        <v>953705.82000000007</v>
      </c>
    </row>
    <row r="87" spans="1:7">
      <c r="D87" s="21"/>
    </row>
    <row r="88" spans="1:7">
      <c r="D88" s="31" t="s">
        <v>77</v>
      </c>
      <c r="F88" s="25">
        <f>F86+F71+F32</f>
        <v>28138390.490000002</v>
      </c>
    </row>
    <row r="89" spans="1:7">
      <c r="D89" s="32" t="s">
        <v>78</v>
      </c>
      <c r="F89" s="21">
        <v>1204960.6500000001</v>
      </c>
    </row>
    <row r="90" spans="1:7" ht="15.75">
      <c r="A90" s="54"/>
      <c r="B90" s="54"/>
      <c r="C90" s="54"/>
      <c r="D90" s="55" t="s">
        <v>79</v>
      </c>
      <c r="E90" s="56"/>
      <c r="F90" s="57">
        <f>+F88-F89</f>
        <v>26933429.840000004</v>
      </c>
      <c r="G90" s="21"/>
    </row>
    <row r="91" spans="1:7" ht="15.75">
      <c r="A91" s="54"/>
      <c r="B91" s="54"/>
      <c r="C91" s="54"/>
      <c r="D91" s="55" t="s">
        <v>80</v>
      </c>
      <c r="E91" s="56"/>
      <c r="F91" s="57">
        <f>+F13-F90</f>
        <v>60166085.229999989</v>
      </c>
    </row>
    <row r="92" spans="1:7">
      <c r="G92" s="26"/>
    </row>
    <row r="93" spans="1:7">
      <c r="D93" s="24" t="s">
        <v>81</v>
      </c>
      <c r="E93" s="25"/>
      <c r="F93" s="25">
        <v>60166085.229999997</v>
      </c>
    </row>
    <row r="94" spans="1:7">
      <c r="D94" s="24"/>
      <c r="E94" s="25"/>
      <c r="F94" s="25"/>
    </row>
    <row r="95" spans="1:7">
      <c r="D95" s="42" t="s">
        <v>82</v>
      </c>
      <c r="E95" s="25"/>
      <c r="F95" s="25">
        <f>F91-F93</f>
        <v>0</v>
      </c>
    </row>
    <row r="96" spans="1:7">
      <c r="D96" s="43">
        <v>41401</v>
      </c>
      <c r="E96" s="25"/>
      <c r="F96" s="25"/>
    </row>
    <row r="97" spans="4:11">
      <c r="D97" s="24"/>
      <c r="E97" s="25"/>
      <c r="F97" s="25"/>
    </row>
    <row r="98" spans="4:11">
      <c r="D98" s="24"/>
      <c r="E98" s="25"/>
      <c r="F98" s="25"/>
    </row>
    <row r="99" spans="4:11">
      <c r="D99" s="24"/>
      <c r="E99" s="25"/>
      <c r="F99" s="25"/>
    </row>
    <row r="100" spans="4:11">
      <c r="D100" s="24"/>
      <c r="E100" s="25"/>
    </row>
    <row r="101" spans="4:11">
      <c r="D101" s="24"/>
      <c r="E101" s="25"/>
      <c r="F101" s="25"/>
      <c r="I101" s="58" t="s">
        <v>94</v>
      </c>
      <c r="J101" s="58"/>
      <c r="K101" s="58"/>
    </row>
    <row r="102" spans="4:11">
      <c r="D102" s="24"/>
      <c r="E102" s="25"/>
      <c r="F102" s="25"/>
      <c r="I102" s="58" t="s">
        <v>95</v>
      </c>
      <c r="J102" s="58"/>
      <c r="K102" s="58"/>
    </row>
    <row r="103" spans="4:11">
      <c r="I103" s="58" t="s">
        <v>103</v>
      </c>
      <c r="J103" s="58"/>
      <c r="K103" s="58"/>
    </row>
    <row r="104" spans="4:11">
      <c r="I104" s="1"/>
      <c r="J104" s="1"/>
      <c r="K104" s="2"/>
    </row>
    <row r="105" spans="4:11">
      <c r="I105" s="1"/>
      <c r="J105" s="1"/>
      <c r="K105" s="2"/>
    </row>
    <row r="106" spans="4:11">
      <c r="I106" s="59" t="s">
        <v>6</v>
      </c>
      <c r="J106" s="59">
        <f>F13</f>
        <v>87099515.069999993</v>
      </c>
      <c r="K106" s="2"/>
    </row>
    <row r="107" spans="4:11">
      <c r="I107" s="1" t="s">
        <v>96</v>
      </c>
      <c r="J107" s="1">
        <f>F32</f>
        <v>8892139.6199999992</v>
      </c>
      <c r="K107" s="60">
        <f>J107/$J$110</f>
        <v>0.31601450776511697</v>
      </c>
    </row>
    <row r="108" spans="4:11">
      <c r="I108" s="1" t="s">
        <v>97</v>
      </c>
      <c r="J108" s="1">
        <f>F71</f>
        <v>18292545.050000001</v>
      </c>
      <c r="K108" s="60">
        <f t="shared" ref="K108:K110" si="0">J108/$J$110</f>
        <v>0.65009208883148173</v>
      </c>
    </row>
    <row r="109" spans="4:11">
      <c r="I109" s="1" t="s">
        <v>98</v>
      </c>
      <c r="J109" s="1">
        <f>F86</f>
        <v>953705.82000000007</v>
      </c>
      <c r="K109" s="60">
        <f t="shared" si="0"/>
        <v>3.3893403403401273E-2</v>
      </c>
    </row>
    <row r="110" spans="4:11">
      <c r="I110" s="59" t="s">
        <v>99</v>
      </c>
      <c r="J110" s="59">
        <f>SUM(J107:J109)</f>
        <v>28138390.490000002</v>
      </c>
      <c r="K110" s="60">
        <f t="shared" si="0"/>
        <v>1</v>
      </c>
    </row>
    <row r="111" spans="4:11">
      <c r="I111" s="59" t="s">
        <v>101</v>
      </c>
      <c r="J111" s="59">
        <f>F89</f>
        <v>1204960.6500000001</v>
      </c>
      <c r="K111" s="60"/>
    </row>
    <row r="112" spans="4:11">
      <c r="I112" s="59" t="s">
        <v>102</v>
      </c>
      <c r="J112" s="59">
        <f>J110-J111</f>
        <v>26933429.840000004</v>
      </c>
      <c r="K112" s="60"/>
    </row>
    <row r="113" spans="9:11">
      <c r="I113" s="59" t="s">
        <v>100</v>
      </c>
      <c r="J113" s="59">
        <f>J106-J112</f>
        <v>60166085.229999989</v>
      </c>
      <c r="K113" s="60"/>
    </row>
  </sheetData>
  <mergeCells count="12">
    <mergeCell ref="A68:F68"/>
    <mergeCell ref="B1:C4"/>
    <mergeCell ref="F1:F4"/>
    <mergeCell ref="A6:F6"/>
    <mergeCell ref="A7:F7"/>
    <mergeCell ref="A8:F8"/>
    <mergeCell ref="A9:F9"/>
    <mergeCell ref="B60:C63"/>
    <mergeCell ref="F60:F63"/>
    <mergeCell ref="A65:F65"/>
    <mergeCell ref="A66:F66"/>
    <mergeCell ref="A67:F6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7:AM27"/>
  <sheetViews>
    <sheetView tabSelected="1" workbookViewId="0">
      <selection activeCell="E20" sqref="E20"/>
    </sheetView>
  </sheetViews>
  <sheetFormatPr defaultColWidth="11.42578125" defaultRowHeight="12.75"/>
  <cols>
    <col min="1" max="1" width="7.85546875" style="2" customWidth="1"/>
    <col min="2" max="2" width="8.5703125" style="2" customWidth="1"/>
    <col min="3" max="3" width="9.85546875" style="2" customWidth="1"/>
    <col min="4" max="4" width="21.140625" style="2" customWidth="1"/>
    <col min="5" max="5" width="18.140625" style="1" customWidth="1"/>
    <col min="6" max="6" width="4.85546875" style="1" customWidth="1"/>
    <col min="7" max="7" width="20.28515625" style="1" bestFit="1" customWidth="1"/>
    <col min="8" max="8" width="14" style="1" customWidth="1"/>
    <col min="9" max="9" width="41.42578125" style="1" customWidth="1"/>
    <col min="10" max="10" width="18.140625" style="1" customWidth="1"/>
    <col min="11" max="11" width="13.85546875" style="2" bestFit="1" customWidth="1"/>
    <col min="12" max="12" width="17.85546875" style="2" bestFit="1" customWidth="1"/>
    <col min="13" max="13" width="11.42578125" style="2"/>
    <col min="14" max="14" width="11.5703125" style="2" bestFit="1" customWidth="1"/>
    <col min="15" max="20" width="11.42578125" style="2"/>
    <col min="21" max="39" width="0" style="2" hidden="1" customWidth="1"/>
    <col min="40" max="16384" width="11.42578125" style="2"/>
  </cols>
  <sheetData>
    <row r="7" spans="1:39" ht="18.75">
      <c r="A7" s="71" t="s">
        <v>0</v>
      </c>
      <c r="B7" s="71"/>
      <c r="C7" s="71"/>
      <c r="D7" s="71"/>
      <c r="E7" s="71"/>
      <c r="F7" s="71"/>
      <c r="G7" s="71"/>
      <c r="H7" s="71"/>
    </row>
    <row r="8" spans="1:39" ht="15">
      <c r="A8" s="72"/>
      <c r="B8" s="72"/>
      <c r="C8" s="72"/>
      <c r="D8" s="72"/>
      <c r="E8" s="72"/>
      <c r="F8" s="72"/>
    </row>
    <row r="9" spans="1:39" ht="15.75">
      <c r="A9" s="67" t="s">
        <v>83</v>
      </c>
      <c r="B9" s="67"/>
      <c r="C9" s="67"/>
      <c r="D9" s="67"/>
      <c r="E9" s="67"/>
      <c r="F9" s="67"/>
      <c r="G9" s="67"/>
    </row>
    <row r="10" spans="1:39" ht="15.75">
      <c r="A10" s="67" t="s">
        <v>104</v>
      </c>
      <c r="B10" s="67"/>
      <c r="C10" s="67"/>
      <c r="D10" s="67"/>
      <c r="E10" s="67"/>
      <c r="F10" s="67"/>
      <c r="G10" s="67"/>
    </row>
    <row r="11" spans="1:39" ht="15.75">
      <c r="A11" s="67" t="s">
        <v>84</v>
      </c>
      <c r="B11" s="67"/>
      <c r="C11" s="67"/>
      <c r="D11" s="67"/>
      <c r="E11" s="67"/>
      <c r="F11" s="67"/>
      <c r="G11" s="67"/>
    </row>
    <row r="12" spans="1:39">
      <c r="A12" s="3"/>
      <c r="B12" s="3"/>
      <c r="C12" s="3"/>
      <c r="D12" s="4"/>
      <c r="E12" s="5"/>
      <c r="F12" s="5"/>
      <c r="G12" s="5"/>
    </row>
    <row r="14" spans="1:39" s="1" customFormat="1" ht="15.75">
      <c r="A14" s="67" t="s">
        <v>85</v>
      </c>
      <c r="B14" s="67"/>
      <c r="C14" s="67"/>
      <c r="D14" s="67"/>
      <c r="E14" s="67"/>
      <c r="F14" s="67"/>
      <c r="G14" s="6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s="1" customFormat="1" ht="15.75">
      <c r="A15" s="67"/>
      <c r="B15" s="67"/>
      <c r="C15" s="67"/>
      <c r="D15" s="67"/>
      <c r="E15" s="67"/>
      <c r="F15" s="67"/>
      <c r="G15" s="67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s="1" customFormat="1" ht="15">
      <c r="A16" s="2"/>
      <c r="B16" s="2"/>
      <c r="C16" s="2"/>
      <c r="D16" s="6"/>
      <c r="E16" s="6"/>
      <c r="F16" s="6"/>
      <c r="G16" s="6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s="1" customFormat="1">
      <c r="A17" s="2"/>
      <c r="B17" s="2"/>
      <c r="C17" s="2"/>
      <c r="D17" s="7"/>
      <c r="E17" s="7"/>
      <c r="F17" s="7"/>
      <c r="G17" s="7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s="1" customFormat="1" ht="15.75">
      <c r="A18" s="68" t="s">
        <v>86</v>
      </c>
      <c r="B18" s="68"/>
      <c r="C18" s="68"/>
      <c r="D18" s="68"/>
      <c r="E18" s="8"/>
      <c r="F18" s="8"/>
      <c r="G18" s="9" t="s">
        <v>87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s="1" customFormat="1" ht="18">
      <c r="A19" s="69" t="s">
        <v>93</v>
      </c>
      <c r="B19" s="69"/>
      <c r="C19" s="69"/>
      <c r="D19" s="69"/>
      <c r="E19" s="10"/>
      <c r="F19" s="10"/>
      <c r="G19" s="11">
        <v>42079199.07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s="1" customFormat="1" ht="18">
      <c r="A20" s="69" t="s">
        <v>88</v>
      </c>
      <c r="B20" s="69"/>
      <c r="C20" s="69"/>
      <c r="D20" s="69"/>
      <c r="E20" s="10"/>
      <c r="F20" s="12"/>
      <c r="G20" s="13">
        <v>45020316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s="1" customFormat="1" ht="18">
      <c r="A21" s="70" t="s">
        <v>89</v>
      </c>
      <c r="B21" s="70"/>
      <c r="C21" s="70"/>
      <c r="D21" s="70"/>
      <c r="E21" s="12"/>
      <c r="F21" s="12"/>
      <c r="G21" s="14">
        <f>SUM(G19:G20)</f>
        <v>87099515.069999993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s="1" customFormat="1" ht="30" customHeight="1">
      <c r="A22" s="15"/>
      <c r="B22" s="15"/>
      <c r="C22" s="15"/>
      <c r="D22" s="16"/>
      <c r="E22" s="12"/>
      <c r="F22" s="12"/>
      <c r="G22" s="1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s="1" customFormat="1" ht="18">
      <c r="A23" s="70" t="s">
        <v>90</v>
      </c>
      <c r="B23" s="70"/>
      <c r="C23" s="15"/>
      <c r="D23" s="12"/>
      <c r="E23" s="12"/>
      <c r="F23" s="12"/>
      <c r="G23" s="1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s="1" customFormat="1" ht="18">
      <c r="A24" s="65" t="s">
        <v>91</v>
      </c>
      <c r="B24" s="65"/>
      <c r="C24" s="65"/>
      <c r="D24" s="65"/>
      <c r="E24" s="12"/>
      <c r="F24" s="11"/>
      <c r="G24" s="11">
        <v>26933429.840000004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s="1" customFormat="1" ht="18.75" thickBot="1">
      <c r="A25" s="66" t="s">
        <v>92</v>
      </c>
      <c r="B25" s="66"/>
      <c r="C25" s="66"/>
      <c r="D25" s="66"/>
      <c r="E25" s="11"/>
      <c r="F25" s="16"/>
      <c r="G25" s="17">
        <f>+G21-G24</f>
        <v>60166085.229999989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s="1" customFormat="1" ht="30" customHeight="1" thickTop="1">
      <c r="A26" s="66"/>
      <c r="B26" s="66"/>
      <c r="C26" s="66"/>
      <c r="D26" s="18"/>
      <c r="E26" s="16"/>
      <c r="F26" s="18"/>
      <c r="G26" s="19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s="1" customFormat="1" ht="15.75">
      <c r="A27" s="2"/>
      <c r="B27" s="2"/>
      <c r="C27" s="2"/>
      <c r="D27" s="2"/>
      <c r="E27" s="18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</sheetData>
  <mergeCells count="15">
    <mergeCell ref="A14:G14"/>
    <mergeCell ref="A7:H7"/>
    <mergeCell ref="A8:F8"/>
    <mergeCell ref="A9:G9"/>
    <mergeCell ref="A10:G10"/>
    <mergeCell ref="A11:G11"/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EJECUCION</vt:lpstr>
      <vt:lpstr>Resumen </vt:lpstr>
      <vt:lpstr>Gráfico 1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santa.garcia</cp:lastModifiedBy>
  <dcterms:created xsi:type="dcterms:W3CDTF">2014-04-21T20:18:56Z</dcterms:created>
  <dcterms:modified xsi:type="dcterms:W3CDTF">2014-04-23T14:35:56Z</dcterms:modified>
</cp:coreProperties>
</file>