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0" yWindow="-120" windowWidth="12000" windowHeight="9240" tabRatio="601"/>
  </bookViews>
  <sheets>
    <sheet name="Empleados fijos-Marz 2015" sheetId="32" r:id="rId1"/>
    <sheet name="Recapitulación Nómina Marz2015 " sheetId="35" r:id="rId2"/>
    <sheet name=" Técnico contratado-Marz 2015" sheetId="34" r:id="rId3"/>
    <sheet name="Seguridad -Marz 2015" sheetId="36" r:id="rId4"/>
  </sheets>
  <definedNames>
    <definedName name="_xlnm.Print_Titles" localSheetId="0">'Empleados fijos-Marz 2015'!$1:$14</definedName>
    <definedName name="_xlnm.Print_Titles" localSheetId="3">'Seguridad -Marz 2015'!$1:$14</definedName>
  </definedNames>
  <calcPr calcId="124519"/>
</workbook>
</file>

<file path=xl/calcChain.xml><?xml version="1.0" encoding="utf-8"?>
<calcChain xmlns="http://schemas.openxmlformats.org/spreadsheetml/2006/main">
  <c r="N555" i="32"/>
  <c r="K555"/>
  <c r="H555"/>
  <c r="G555"/>
  <c r="F555"/>
  <c r="M553"/>
  <c r="L553"/>
  <c r="J553"/>
  <c r="I553"/>
  <c r="M551"/>
  <c r="L551"/>
  <c r="J551"/>
  <c r="I551"/>
  <c r="M549"/>
  <c r="L549"/>
  <c r="J549"/>
  <c r="I549"/>
  <c r="M547"/>
  <c r="L547"/>
  <c r="J547"/>
  <c r="I547"/>
  <c r="M545"/>
  <c r="L545"/>
  <c r="J545"/>
  <c r="I545"/>
  <c r="M543"/>
  <c r="L543"/>
  <c r="J543"/>
  <c r="I543"/>
  <c r="M541"/>
  <c r="L541"/>
  <c r="J541"/>
  <c r="I541"/>
  <c r="M539"/>
  <c r="L539"/>
  <c r="J539"/>
  <c r="I539"/>
  <c r="M537"/>
  <c r="L537"/>
  <c r="J537"/>
  <c r="I537"/>
  <c r="M535"/>
  <c r="L535"/>
  <c r="J535"/>
  <c r="I535"/>
  <c r="M533"/>
  <c r="L533"/>
  <c r="J533"/>
  <c r="I533"/>
  <c r="M531"/>
  <c r="L531"/>
  <c r="J531"/>
  <c r="I531"/>
  <c r="L529"/>
  <c r="L17"/>
  <c r="L19"/>
  <c r="L23"/>
  <c r="L25"/>
  <c r="L27"/>
  <c r="L29"/>
  <c r="L31"/>
  <c r="L33"/>
  <c r="L35"/>
  <c r="L37"/>
  <c r="L39"/>
  <c r="L41"/>
  <c r="L43"/>
  <c r="L45"/>
  <c r="L47"/>
  <c r="L49"/>
  <c r="L51"/>
  <c r="L53"/>
  <c r="L55"/>
  <c r="L57"/>
  <c r="L59"/>
  <c r="L61"/>
  <c r="L63"/>
  <c r="L65"/>
  <c r="L67"/>
  <c r="L69"/>
  <c r="L71"/>
  <c r="L73"/>
  <c r="L75"/>
  <c r="L77"/>
  <c r="L79"/>
  <c r="L81"/>
  <c r="L85"/>
  <c r="L87"/>
  <c r="L89"/>
  <c r="L91"/>
  <c r="L93"/>
  <c r="L95"/>
  <c r="L97"/>
  <c r="L99"/>
  <c r="L101"/>
  <c r="L103"/>
  <c r="L107"/>
  <c r="L109"/>
  <c r="L111"/>
  <c r="L123"/>
  <c r="L125"/>
  <c r="L127"/>
  <c r="L129"/>
  <c r="L131"/>
  <c r="L135"/>
  <c r="L137"/>
  <c r="L139"/>
  <c r="L141"/>
  <c r="L145"/>
  <c r="L147"/>
  <c r="L149"/>
  <c r="L151"/>
  <c r="L153"/>
  <c r="L155"/>
  <c r="L157"/>
  <c r="L159"/>
  <c r="L161"/>
  <c r="L163"/>
  <c r="L165"/>
  <c r="L167"/>
  <c r="L169"/>
  <c r="L171"/>
  <c r="L173"/>
  <c r="L175"/>
  <c r="L177"/>
  <c r="L179"/>
  <c r="L181"/>
  <c r="L183"/>
  <c r="L185"/>
  <c r="L187"/>
  <c r="L189"/>
  <c r="L191"/>
  <c r="L193"/>
  <c r="L197"/>
  <c r="L199"/>
  <c r="L201"/>
  <c r="L203"/>
  <c r="L205"/>
  <c r="L209"/>
  <c r="L211"/>
  <c r="L213"/>
  <c r="L217"/>
  <c r="L219"/>
  <c r="L221"/>
  <c r="L223"/>
  <c r="L225"/>
  <c r="L227"/>
  <c r="L229"/>
  <c r="L231"/>
  <c r="L235"/>
  <c r="L237"/>
  <c r="L239"/>
  <c r="L241"/>
  <c r="L243"/>
  <c r="L245"/>
  <c r="L247"/>
  <c r="L249"/>
  <c r="L251"/>
  <c r="L253"/>
  <c r="L255"/>
  <c r="L257"/>
  <c r="L259"/>
  <c r="L261"/>
  <c r="L263"/>
  <c r="L265"/>
  <c r="L267"/>
  <c r="L269"/>
  <c r="L271"/>
  <c r="L273"/>
  <c r="L275"/>
  <c r="L277"/>
  <c r="L279"/>
  <c r="L281"/>
  <c r="L283"/>
  <c r="L285"/>
  <c r="L287"/>
  <c r="L289"/>
  <c r="L291"/>
  <c r="L293"/>
  <c r="L295"/>
  <c r="L297"/>
  <c r="L299"/>
  <c r="L301"/>
  <c r="L303"/>
  <c r="L305"/>
  <c r="L307"/>
  <c r="L309"/>
  <c r="L311"/>
  <c r="L313"/>
  <c r="L315"/>
  <c r="L317"/>
  <c r="L319"/>
  <c r="L323"/>
  <c r="L325"/>
  <c r="L327"/>
  <c r="L329"/>
  <c r="L331"/>
  <c r="L333"/>
  <c r="L335"/>
  <c r="L337"/>
  <c r="L339"/>
  <c r="L341"/>
  <c r="L343"/>
  <c r="L345"/>
  <c r="L347"/>
  <c r="L349"/>
  <c r="L351"/>
  <c r="L353"/>
  <c r="L355"/>
  <c r="L357"/>
  <c r="L359"/>
  <c r="L361"/>
  <c r="L363"/>
  <c r="L365"/>
  <c r="L367"/>
  <c r="L369"/>
  <c r="L371"/>
  <c r="L373"/>
  <c r="L375"/>
  <c r="L377"/>
  <c r="L379"/>
  <c r="L381"/>
  <c r="L383"/>
  <c r="L385"/>
  <c r="L387"/>
  <c r="L389"/>
  <c r="L391"/>
  <c r="L393"/>
  <c r="L395"/>
  <c r="L397"/>
  <c r="L399"/>
  <c r="L401"/>
  <c r="L403"/>
  <c r="L405"/>
  <c r="L407"/>
  <c r="L409"/>
  <c r="L411"/>
  <c r="L413"/>
  <c r="L415"/>
  <c r="L417"/>
  <c r="L419"/>
  <c r="L421"/>
  <c r="L423"/>
  <c r="L425"/>
  <c r="L427"/>
  <c r="L429"/>
  <c r="L431"/>
  <c r="L433"/>
  <c r="L435"/>
  <c r="L437"/>
  <c r="L439"/>
  <c r="L441"/>
  <c r="L443"/>
  <c r="L445"/>
  <c r="L447"/>
  <c r="L449"/>
  <c r="L451"/>
  <c r="L453"/>
  <c r="L455"/>
  <c r="L457"/>
  <c r="L459"/>
  <c r="L461"/>
  <c r="L463"/>
  <c r="L465"/>
  <c r="L467"/>
  <c r="L469"/>
  <c r="L471"/>
  <c r="L473"/>
  <c r="L475"/>
  <c r="L477"/>
  <c r="L479"/>
  <c r="L481"/>
  <c r="L483"/>
  <c r="L485"/>
  <c r="L487"/>
  <c r="L489"/>
  <c r="L491"/>
  <c r="L495"/>
  <c r="L497"/>
  <c r="L499"/>
  <c r="L501"/>
  <c r="L503"/>
  <c r="L505"/>
  <c r="L507"/>
  <c r="L509"/>
  <c r="L511"/>
  <c r="L513"/>
  <c r="L515"/>
  <c r="L517"/>
  <c r="L519"/>
  <c r="L521"/>
  <c r="L523"/>
  <c r="L525"/>
  <c r="L527"/>
  <c r="J17"/>
  <c r="J19"/>
  <c r="J21"/>
  <c r="Q21"/>
  <c r="J23"/>
  <c r="J25"/>
  <c r="Q25" s="1"/>
  <c r="J27"/>
  <c r="J29"/>
  <c r="J31"/>
  <c r="J33"/>
  <c r="J35"/>
  <c r="J37"/>
  <c r="J39"/>
  <c r="J41"/>
  <c r="Q41" s="1"/>
  <c r="J43"/>
  <c r="J45"/>
  <c r="J47"/>
  <c r="J49"/>
  <c r="J51"/>
  <c r="J53"/>
  <c r="J55"/>
  <c r="J57"/>
  <c r="Q57" s="1"/>
  <c r="J59"/>
  <c r="J61"/>
  <c r="J63"/>
  <c r="J65"/>
  <c r="J67"/>
  <c r="J69"/>
  <c r="J71"/>
  <c r="J73"/>
  <c r="Q73" s="1"/>
  <c r="J75"/>
  <c r="J77"/>
  <c r="J79"/>
  <c r="J81"/>
  <c r="J83"/>
  <c r="Q83"/>
  <c r="J85"/>
  <c r="J87"/>
  <c r="J89"/>
  <c r="J91"/>
  <c r="J93"/>
  <c r="J95"/>
  <c r="J97"/>
  <c r="J99"/>
  <c r="J101"/>
  <c r="J103"/>
  <c r="J105"/>
  <c r="Q105" s="1"/>
  <c r="J107"/>
  <c r="J109"/>
  <c r="J111"/>
  <c r="J113"/>
  <c r="Q113"/>
  <c r="J115"/>
  <c r="Q115"/>
  <c r="J119"/>
  <c r="Q119"/>
  <c r="J121"/>
  <c r="J123"/>
  <c r="J125"/>
  <c r="J127"/>
  <c r="J129"/>
  <c r="J131"/>
  <c r="J133"/>
  <c r="Q133" s="1"/>
  <c r="J135"/>
  <c r="J137"/>
  <c r="J139"/>
  <c r="J141"/>
  <c r="J143"/>
  <c r="Q143"/>
  <c r="J145"/>
  <c r="J147"/>
  <c r="J149"/>
  <c r="J151"/>
  <c r="J153"/>
  <c r="J155"/>
  <c r="J157"/>
  <c r="J159"/>
  <c r="J161"/>
  <c r="J163"/>
  <c r="J165"/>
  <c r="J167"/>
  <c r="J169"/>
  <c r="J171"/>
  <c r="J173"/>
  <c r="J175"/>
  <c r="J177"/>
  <c r="J179"/>
  <c r="J181"/>
  <c r="J183"/>
  <c r="J185"/>
  <c r="J187"/>
  <c r="J189"/>
  <c r="J191"/>
  <c r="J193"/>
  <c r="J195"/>
  <c r="Q195" s="1"/>
  <c r="J197"/>
  <c r="J199"/>
  <c r="J201"/>
  <c r="J203"/>
  <c r="J205"/>
  <c r="J207"/>
  <c r="J209"/>
  <c r="J211"/>
  <c r="J213"/>
  <c r="J215"/>
  <c r="Q215"/>
  <c r="J217"/>
  <c r="J219"/>
  <c r="J221"/>
  <c r="J223"/>
  <c r="J225"/>
  <c r="J227"/>
  <c r="J229"/>
  <c r="J231"/>
  <c r="J233"/>
  <c r="Q233"/>
  <c r="J235"/>
  <c r="J237"/>
  <c r="J239"/>
  <c r="J241"/>
  <c r="J243"/>
  <c r="J245"/>
  <c r="J247"/>
  <c r="J249"/>
  <c r="J251"/>
  <c r="J253"/>
  <c r="J255"/>
  <c r="J257"/>
  <c r="J259"/>
  <c r="J261"/>
  <c r="J263"/>
  <c r="J265"/>
  <c r="J267"/>
  <c r="J269"/>
  <c r="J271"/>
  <c r="J273"/>
  <c r="J275"/>
  <c r="J277"/>
  <c r="J279"/>
  <c r="J281"/>
  <c r="J283"/>
  <c r="J285"/>
  <c r="J287"/>
  <c r="J289"/>
  <c r="J291"/>
  <c r="J293"/>
  <c r="J295"/>
  <c r="J297"/>
  <c r="J299"/>
  <c r="J301"/>
  <c r="J303"/>
  <c r="J305"/>
  <c r="J307"/>
  <c r="J309"/>
  <c r="J311"/>
  <c r="J313"/>
  <c r="J315"/>
  <c r="J317"/>
  <c r="J319"/>
  <c r="J321"/>
  <c r="Q321" s="1"/>
  <c r="J323"/>
  <c r="J325"/>
  <c r="J327"/>
  <c r="J329"/>
  <c r="J331"/>
  <c r="J333"/>
  <c r="J335"/>
  <c r="J337"/>
  <c r="J339"/>
  <c r="J341"/>
  <c r="J343"/>
  <c r="J345"/>
  <c r="J347"/>
  <c r="J349"/>
  <c r="J351"/>
  <c r="J353"/>
  <c r="J355"/>
  <c r="J357"/>
  <c r="J359"/>
  <c r="J361"/>
  <c r="J363"/>
  <c r="J365"/>
  <c r="J367"/>
  <c r="J369"/>
  <c r="J371"/>
  <c r="J373"/>
  <c r="J375"/>
  <c r="J377"/>
  <c r="J379"/>
  <c r="J381"/>
  <c r="J383"/>
  <c r="J385"/>
  <c r="J387"/>
  <c r="J389"/>
  <c r="J391"/>
  <c r="J393"/>
  <c r="J395"/>
  <c r="J397"/>
  <c r="J399"/>
  <c r="J401"/>
  <c r="J403"/>
  <c r="J405"/>
  <c r="J407"/>
  <c r="J409"/>
  <c r="J411"/>
  <c r="J413"/>
  <c r="J415"/>
  <c r="J417"/>
  <c r="J419"/>
  <c r="J421"/>
  <c r="J423"/>
  <c r="J425"/>
  <c r="J427"/>
  <c r="J429"/>
  <c r="J431"/>
  <c r="J433"/>
  <c r="J435"/>
  <c r="J437"/>
  <c r="J439"/>
  <c r="J441"/>
  <c r="J443"/>
  <c r="J445"/>
  <c r="J447"/>
  <c r="J449"/>
  <c r="J451"/>
  <c r="J453"/>
  <c r="J455"/>
  <c r="J457"/>
  <c r="J459"/>
  <c r="J461"/>
  <c r="J463"/>
  <c r="J465"/>
  <c r="J467"/>
  <c r="J469"/>
  <c r="J471"/>
  <c r="J473"/>
  <c r="J475"/>
  <c r="Q475" s="1"/>
  <c r="J477"/>
  <c r="Q477" s="1"/>
  <c r="J479"/>
  <c r="J481"/>
  <c r="J483"/>
  <c r="J485"/>
  <c r="J487"/>
  <c r="J489"/>
  <c r="J491"/>
  <c r="Q491" s="1"/>
  <c r="J493"/>
  <c r="Q493" s="1"/>
  <c r="J495"/>
  <c r="J497"/>
  <c r="J499"/>
  <c r="J501"/>
  <c r="J503"/>
  <c r="J505"/>
  <c r="J507"/>
  <c r="J509"/>
  <c r="J511"/>
  <c r="J513"/>
  <c r="Q513" s="1"/>
  <c r="J515"/>
  <c r="J517"/>
  <c r="J519"/>
  <c r="J521"/>
  <c r="Q521"/>
  <c r="J523"/>
  <c r="J525"/>
  <c r="J527"/>
  <c r="J529"/>
  <c r="Q529" s="1"/>
  <c r="F41" i="36"/>
  <c r="I525" i="32"/>
  <c r="M525"/>
  <c r="M529"/>
  <c r="I529"/>
  <c r="O529" s="1"/>
  <c r="M527"/>
  <c r="I527"/>
  <c r="M523"/>
  <c r="I523"/>
  <c r="P523"/>
  <c r="R523" s="1"/>
  <c r="M521"/>
  <c r="I521"/>
  <c r="M519"/>
  <c r="I519"/>
  <c r="M517"/>
  <c r="I517"/>
  <c r="M515"/>
  <c r="I515"/>
  <c r="P515" s="1"/>
  <c r="R515" s="1"/>
  <c r="M513"/>
  <c r="I513"/>
  <c r="M511"/>
  <c r="I511"/>
  <c r="M509"/>
  <c r="I509"/>
  <c r="P509"/>
  <c r="R509" s="1"/>
  <c r="M507"/>
  <c r="I507"/>
  <c r="P507" s="1"/>
  <c r="R507" s="1"/>
  <c r="M505"/>
  <c r="Q505" s="1"/>
  <c r="I505"/>
  <c r="M163"/>
  <c r="I163"/>
  <c r="P163"/>
  <c r="R163" s="1"/>
  <c r="M503"/>
  <c r="I503"/>
  <c r="M501"/>
  <c r="I501"/>
  <c r="P501" s="1"/>
  <c r="R501" s="1"/>
  <c r="M499"/>
  <c r="Q499" s="1"/>
  <c r="I499"/>
  <c r="M497"/>
  <c r="I497"/>
  <c r="M495"/>
  <c r="I495"/>
  <c r="I493"/>
  <c r="P493"/>
  <c r="R493" s="1"/>
  <c r="M491"/>
  <c r="I491"/>
  <c r="M489"/>
  <c r="I489"/>
  <c r="P489" s="1"/>
  <c r="R489" s="1"/>
  <c r="M487"/>
  <c r="I487"/>
  <c r="M485"/>
  <c r="I485"/>
  <c r="P485"/>
  <c r="R485" s="1"/>
  <c r="M483"/>
  <c r="Q483" s="1"/>
  <c r="I483"/>
  <c r="P483" s="1"/>
  <c r="R483" s="1"/>
  <c r="M481"/>
  <c r="Q481" s="1"/>
  <c r="I481"/>
  <c r="M479"/>
  <c r="I479"/>
  <c r="M477"/>
  <c r="I477"/>
  <c r="P477"/>
  <c r="R477" s="1"/>
  <c r="M475"/>
  <c r="I475"/>
  <c r="M473"/>
  <c r="I473"/>
  <c r="O25" i="34"/>
  <c r="N25"/>
  <c r="M25"/>
  <c r="L25"/>
  <c r="K25"/>
  <c r="J25"/>
  <c r="H25"/>
  <c r="M471" i="32"/>
  <c r="I471"/>
  <c r="M469"/>
  <c r="I469"/>
  <c r="M467"/>
  <c r="I467"/>
  <c r="R17" i="34"/>
  <c r="T17" s="1"/>
  <c r="R19"/>
  <c r="T19"/>
  <c r="R21"/>
  <c r="T21"/>
  <c r="R23"/>
  <c r="T23"/>
  <c r="R15"/>
  <c r="M465" i="32"/>
  <c r="I465"/>
  <c r="M463"/>
  <c r="I463"/>
  <c r="M461"/>
  <c r="I461"/>
  <c r="P461"/>
  <c r="R461" s="1"/>
  <c r="S23" i="34"/>
  <c r="Q23"/>
  <c r="S19"/>
  <c r="S21"/>
  <c r="S17"/>
  <c r="S15"/>
  <c r="S25" s="1"/>
  <c r="M459" i="32"/>
  <c r="Q459" s="1"/>
  <c r="I459"/>
  <c r="M457"/>
  <c r="I457"/>
  <c r="Q21" i="34"/>
  <c r="P25"/>
  <c r="Q19"/>
  <c r="Q17"/>
  <c r="Q25"/>
  <c r="Q15"/>
  <c r="I15" i="32"/>
  <c r="I555" s="1"/>
  <c r="J15"/>
  <c r="J555" s="1"/>
  <c r="L15"/>
  <c r="L555" s="1"/>
  <c r="M15"/>
  <c r="M555" s="1"/>
  <c r="I17"/>
  <c r="M17"/>
  <c r="I19"/>
  <c r="M19"/>
  <c r="I21"/>
  <c r="P21" s="1"/>
  <c r="R21" s="1"/>
  <c r="I23"/>
  <c r="M23"/>
  <c r="I25"/>
  <c r="M25"/>
  <c r="I27"/>
  <c r="P27" s="1"/>
  <c r="R27" s="1"/>
  <c r="M27"/>
  <c r="Q27" s="1"/>
  <c r="I29"/>
  <c r="M29"/>
  <c r="I31"/>
  <c r="P31" s="1"/>
  <c r="R31" s="1"/>
  <c r="M31"/>
  <c r="I33"/>
  <c r="M33"/>
  <c r="Q33" s="1"/>
  <c r="I35"/>
  <c r="P35"/>
  <c r="R35" s="1"/>
  <c r="M35"/>
  <c r="Q35"/>
  <c r="I37"/>
  <c r="M37"/>
  <c r="I39"/>
  <c r="M39"/>
  <c r="I41"/>
  <c r="M41"/>
  <c r="I43"/>
  <c r="P43"/>
  <c r="R43" s="1"/>
  <c r="M43"/>
  <c r="I45"/>
  <c r="M45"/>
  <c r="I47"/>
  <c r="M47"/>
  <c r="I49"/>
  <c r="M49"/>
  <c r="Q49" s="1"/>
  <c r="I51"/>
  <c r="P51" s="1"/>
  <c r="R51" s="1"/>
  <c r="M51"/>
  <c r="Q51" s="1"/>
  <c r="I53"/>
  <c r="M53"/>
  <c r="I55"/>
  <c r="M55"/>
  <c r="I57"/>
  <c r="M57"/>
  <c r="I59"/>
  <c r="P59" s="1"/>
  <c r="R59" s="1"/>
  <c r="M59"/>
  <c r="I61"/>
  <c r="M61"/>
  <c r="I63"/>
  <c r="M63"/>
  <c r="I65"/>
  <c r="M65"/>
  <c r="Q65" s="1"/>
  <c r="I67"/>
  <c r="P67"/>
  <c r="R67" s="1"/>
  <c r="M67"/>
  <c r="I69"/>
  <c r="M69"/>
  <c r="I71"/>
  <c r="M71"/>
  <c r="I73"/>
  <c r="M73"/>
  <c r="I75"/>
  <c r="P75" s="1"/>
  <c r="R75" s="1"/>
  <c r="M75"/>
  <c r="Q75" s="1"/>
  <c r="I77"/>
  <c r="M77"/>
  <c r="I79"/>
  <c r="M79"/>
  <c r="I81"/>
  <c r="M81"/>
  <c r="Q81" s="1"/>
  <c r="I83"/>
  <c r="P83" s="1"/>
  <c r="R83" s="1"/>
  <c r="I85"/>
  <c r="M85"/>
  <c r="I87"/>
  <c r="M87"/>
  <c r="I89"/>
  <c r="M89"/>
  <c r="I91"/>
  <c r="M91"/>
  <c r="Q92"/>
  <c r="I93"/>
  <c r="M93"/>
  <c r="I95"/>
  <c r="M95"/>
  <c r="I97"/>
  <c r="O97" s="1"/>
  <c r="M97"/>
  <c r="I99"/>
  <c r="M99"/>
  <c r="I101"/>
  <c r="M101"/>
  <c r="I103"/>
  <c r="M103"/>
  <c r="I105"/>
  <c r="P105"/>
  <c r="R105" s="1"/>
  <c r="I107"/>
  <c r="M107"/>
  <c r="I109"/>
  <c r="M109"/>
  <c r="I111"/>
  <c r="M111"/>
  <c r="I113"/>
  <c r="P113"/>
  <c r="R113" s="1"/>
  <c r="I115"/>
  <c r="P115"/>
  <c r="R115" s="1"/>
  <c r="P117"/>
  <c r="R117" s="1"/>
  <c r="I119"/>
  <c r="P119" s="1"/>
  <c r="R119" s="1"/>
  <c r="I121"/>
  <c r="M121"/>
  <c r="I123"/>
  <c r="P123" s="1"/>
  <c r="R123" s="1"/>
  <c r="M123"/>
  <c r="I125"/>
  <c r="P125"/>
  <c r="R125" s="1"/>
  <c r="M125"/>
  <c r="I127"/>
  <c r="M127"/>
  <c r="I129"/>
  <c r="M129"/>
  <c r="Q129" s="1"/>
  <c r="I131"/>
  <c r="M131"/>
  <c r="I133"/>
  <c r="P133" s="1"/>
  <c r="R133" s="1"/>
  <c r="I135"/>
  <c r="M135"/>
  <c r="I137"/>
  <c r="P137" s="1"/>
  <c r="R137" s="1"/>
  <c r="M137"/>
  <c r="Q137" s="1"/>
  <c r="I139"/>
  <c r="P139" s="1"/>
  <c r="R139" s="1"/>
  <c r="M139"/>
  <c r="I141"/>
  <c r="M141"/>
  <c r="I143"/>
  <c r="O143"/>
  <c r="I145"/>
  <c r="M145"/>
  <c r="I147"/>
  <c r="M147"/>
  <c r="I149"/>
  <c r="M149"/>
  <c r="Q149" s="1"/>
  <c r="I151"/>
  <c r="O151" s="1"/>
  <c r="M151"/>
  <c r="Q151"/>
  <c r="I153"/>
  <c r="M153"/>
  <c r="I155"/>
  <c r="M155"/>
  <c r="I157"/>
  <c r="P157"/>
  <c r="R157" s="1"/>
  <c r="M157"/>
  <c r="Q157"/>
  <c r="I159"/>
  <c r="M159"/>
  <c r="Q159" s="1"/>
  <c r="I161"/>
  <c r="M161"/>
  <c r="I165"/>
  <c r="M165"/>
  <c r="Q165"/>
  <c r="I167"/>
  <c r="M167"/>
  <c r="Q167" s="1"/>
  <c r="I169"/>
  <c r="P169" s="1"/>
  <c r="R169" s="1"/>
  <c r="M169"/>
  <c r="I171"/>
  <c r="M171"/>
  <c r="I173"/>
  <c r="M173"/>
  <c r="Q173" s="1"/>
  <c r="I175"/>
  <c r="M175"/>
  <c r="I177"/>
  <c r="P177" s="1"/>
  <c r="R177" s="1"/>
  <c r="M177"/>
  <c r="I179"/>
  <c r="M179"/>
  <c r="I181"/>
  <c r="M181"/>
  <c r="Q181" s="1"/>
  <c r="I183"/>
  <c r="M183"/>
  <c r="I185"/>
  <c r="M185"/>
  <c r="I187"/>
  <c r="M187"/>
  <c r="I189"/>
  <c r="M189"/>
  <c r="Q189"/>
  <c r="I191"/>
  <c r="M191"/>
  <c r="I193"/>
  <c r="P193"/>
  <c r="R193" s="1"/>
  <c r="M193"/>
  <c r="I195"/>
  <c r="I197"/>
  <c r="P197"/>
  <c r="R197" s="1"/>
  <c r="M197"/>
  <c r="I199"/>
  <c r="M199"/>
  <c r="I201"/>
  <c r="M201"/>
  <c r="I203"/>
  <c r="P203" s="1"/>
  <c r="R203" s="1"/>
  <c r="M203"/>
  <c r="I205"/>
  <c r="P205"/>
  <c r="R205" s="1"/>
  <c r="M205"/>
  <c r="I207"/>
  <c r="O207" s="1"/>
  <c r="I209"/>
  <c r="M209"/>
  <c r="I211"/>
  <c r="M211"/>
  <c r="I213"/>
  <c r="M213"/>
  <c r="I215"/>
  <c r="P215" s="1"/>
  <c r="R215" s="1"/>
  <c r="I217"/>
  <c r="M217"/>
  <c r="I219"/>
  <c r="M219"/>
  <c r="I221"/>
  <c r="M221"/>
  <c r="I223"/>
  <c r="M223"/>
  <c r="Q223"/>
  <c r="I225"/>
  <c r="P225"/>
  <c r="R225" s="1"/>
  <c r="M225"/>
  <c r="I227"/>
  <c r="M227"/>
  <c r="I229"/>
  <c r="M229"/>
  <c r="I231"/>
  <c r="M231"/>
  <c r="Q231"/>
  <c r="I233"/>
  <c r="P233"/>
  <c r="R233" s="1"/>
  <c r="I235"/>
  <c r="M235"/>
  <c r="I237"/>
  <c r="M237"/>
  <c r="Q237" s="1"/>
  <c r="I239"/>
  <c r="M239"/>
  <c r="Q239"/>
  <c r="I241"/>
  <c r="M241"/>
  <c r="I243"/>
  <c r="M243"/>
  <c r="I245"/>
  <c r="M245"/>
  <c r="I247"/>
  <c r="M247"/>
  <c r="I249"/>
  <c r="M249"/>
  <c r="I251"/>
  <c r="P251"/>
  <c r="R251" s="1"/>
  <c r="M251"/>
  <c r="I253"/>
  <c r="M253"/>
  <c r="I255"/>
  <c r="M255"/>
  <c r="I257"/>
  <c r="P257" s="1"/>
  <c r="R257" s="1"/>
  <c r="M257"/>
  <c r="I259"/>
  <c r="M259"/>
  <c r="I261"/>
  <c r="M261"/>
  <c r="I263"/>
  <c r="M263"/>
  <c r="I265"/>
  <c r="P265"/>
  <c r="R265" s="1"/>
  <c r="M265"/>
  <c r="I267"/>
  <c r="P267" s="1"/>
  <c r="R267" s="1"/>
  <c r="M267"/>
  <c r="I269"/>
  <c r="M269"/>
  <c r="I271"/>
  <c r="M271"/>
  <c r="Q271" s="1"/>
  <c r="I273"/>
  <c r="P273" s="1"/>
  <c r="R273" s="1"/>
  <c r="M273"/>
  <c r="I275"/>
  <c r="P275"/>
  <c r="R275" s="1"/>
  <c r="M275"/>
  <c r="I277"/>
  <c r="M277"/>
  <c r="Q277"/>
  <c r="I279"/>
  <c r="M279"/>
  <c r="I281"/>
  <c r="M281"/>
  <c r="I283"/>
  <c r="P283"/>
  <c r="R283" s="1"/>
  <c r="M283"/>
  <c r="I285"/>
  <c r="M285"/>
  <c r="Q285"/>
  <c r="I287"/>
  <c r="M287"/>
  <c r="Q287" s="1"/>
  <c r="I289"/>
  <c r="M289"/>
  <c r="I291"/>
  <c r="M291"/>
  <c r="I293"/>
  <c r="P293" s="1"/>
  <c r="R293" s="1"/>
  <c r="M293"/>
  <c r="Q293"/>
  <c r="I295"/>
  <c r="M295"/>
  <c r="I297"/>
  <c r="M297"/>
  <c r="I299"/>
  <c r="M299"/>
  <c r="I301"/>
  <c r="M301"/>
  <c r="Q301" s="1"/>
  <c r="I303"/>
  <c r="M303"/>
  <c r="I305"/>
  <c r="M305"/>
  <c r="I307"/>
  <c r="M307"/>
  <c r="I309"/>
  <c r="M309"/>
  <c r="Q309"/>
  <c r="I311"/>
  <c r="M311"/>
  <c r="I313"/>
  <c r="M313"/>
  <c r="I315"/>
  <c r="M315"/>
  <c r="I317"/>
  <c r="M317"/>
  <c r="I319"/>
  <c r="M319"/>
  <c r="Q319" s="1"/>
  <c r="I321"/>
  <c r="I323"/>
  <c r="M323"/>
  <c r="Q323" s="1"/>
  <c r="I325"/>
  <c r="P325" s="1"/>
  <c r="R325" s="1"/>
  <c r="M325"/>
  <c r="I327"/>
  <c r="M327"/>
  <c r="I329"/>
  <c r="M329"/>
  <c r="I331"/>
  <c r="M331"/>
  <c r="Q331" s="1"/>
  <c r="I333"/>
  <c r="P333" s="1"/>
  <c r="R333" s="1"/>
  <c r="M333"/>
  <c r="I335"/>
  <c r="M335"/>
  <c r="I337"/>
  <c r="M337"/>
  <c r="Q337" s="1"/>
  <c r="I339"/>
  <c r="P339"/>
  <c r="R339" s="1"/>
  <c r="M339"/>
  <c r="Q339"/>
  <c r="I341"/>
  <c r="M341"/>
  <c r="I343"/>
  <c r="P343"/>
  <c r="R343" s="1"/>
  <c r="M343"/>
  <c r="I345"/>
  <c r="P345" s="1"/>
  <c r="R345" s="1"/>
  <c r="M345"/>
  <c r="I347"/>
  <c r="P347" s="1"/>
  <c r="R347" s="1"/>
  <c r="M347"/>
  <c r="Q347" s="1"/>
  <c r="I349"/>
  <c r="M349"/>
  <c r="Q349"/>
  <c r="I351"/>
  <c r="M351"/>
  <c r="I353"/>
  <c r="M353"/>
  <c r="I355"/>
  <c r="P355"/>
  <c r="R355" s="1"/>
  <c r="M355"/>
  <c r="Q355"/>
  <c r="I357"/>
  <c r="O357"/>
  <c r="M357"/>
  <c r="I359"/>
  <c r="M359"/>
  <c r="I361"/>
  <c r="M361"/>
  <c r="I363"/>
  <c r="P363" s="1"/>
  <c r="R363" s="1"/>
  <c r="M363"/>
  <c r="Q363" s="1"/>
  <c r="I365"/>
  <c r="M365"/>
  <c r="I367"/>
  <c r="M367"/>
  <c r="I369"/>
  <c r="M369"/>
  <c r="I371"/>
  <c r="P371" s="1"/>
  <c r="R371" s="1"/>
  <c r="M371"/>
  <c r="Q371" s="1"/>
  <c r="I373"/>
  <c r="M373"/>
  <c r="I375"/>
  <c r="P375" s="1"/>
  <c r="R375" s="1"/>
  <c r="M375"/>
  <c r="I377"/>
  <c r="M377"/>
  <c r="I379"/>
  <c r="P379"/>
  <c r="R379" s="1"/>
  <c r="M379"/>
  <c r="I381"/>
  <c r="M381"/>
  <c r="Q381"/>
  <c r="I383"/>
  <c r="M383"/>
  <c r="I385"/>
  <c r="P385" s="1"/>
  <c r="R385" s="1"/>
  <c r="M385"/>
  <c r="I387"/>
  <c r="M387"/>
  <c r="I389"/>
  <c r="M389"/>
  <c r="I391"/>
  <c r="M391"/>
  <c r="I393"/>
  <c r="M393"/>
  <c r="I395"/>
  <c r="M395"/>
  <c r="I397"/>
  <c r="M397"/>
  <c r="I399"/>
  <c r="P399"/>
  <c r="R399" s="1"/>
  <c r="M399"/>
  <c r="I401"/>
  <c r="M401"/>
  <c r="I403"/>
  <c r="P403" s="1"/>
  <c r="R403" s="1"/>
  <c r="M403"/>
  <c r="Q403" s="1"/>
  <c r="I405"/>
  <c r="M405"/>
  <c r="Q405"/>
  <c r="I407"/>
  <c r="M407"/>
  <c r="I409"/>
  <c r="M409"/>
  <c r="I411"/>
  <c r="M411"/>
  <c r="Q411" s="1"/>
  <c r="I413"/>
  <c r="M413"/>
  <c r="Q413"/>
  <c r="I415"/>
  <c r="M415"/>
  <c r="I417"/>
  <c r="M417"/>
  <c r="I419"/>
  <c r="P419"/>
  <c r="R419" s="1"/>
  <c r="M419"/>
  <c r="I421"/>
  <c r="M421"/>
  <c r="Q421"/>
  <c r="I423"/>
  <c r="M423"/>
  <c r="I425"/>
  <c r="M425"/>
  <c r="I427"/>
  <c r="P427"/>
  <c r="R427" s="1"/>
  <c r="M427"/>
  <c r="I429"/>
  <c r="M429"/>
  <c r="Q429"/>
  <c r="I431"/>
  <c r="O431"/>
  <c r="M431"/>
  <c r="I433"/>
  <c r="M433"/>
  <c r="I435"/>
  <c r="P435" s="1"/>
  <c r="R435" s="1"/>
  <c r="M435"/>
  <c r="I437"/>
  <c r="M437"/>
  <c r="Q437" s="1"/>
  <c r="I439"/>
  <c r="M439"/>
  <c r="Q439"/>
  <c r="I441"/>
  <c r="M441"/>
  <c r="I443"/>
  <c r="P443"/>
  <c r="R443" s="1"/>
  <c r="M443"/>
  <c r="I445"/>
  <c r="M445"/>
  <c r="Q445"/>
  <c r="I447"/>
  <c r="M447"/>
  <c r="I449"/>
  <c r="M449"/>
  <c r="I451"/>
  <c r="P451"/>
  <c r="R451" s="1"/>
  <c r="M451"/>
  <c r="Q451"/>
  <c r="I453"/>
  <c r="M453"/>
  <c r="Q453" s="1"/>
  <c r="I455"/>
  <c r="M455"/>
  <c r="T15" i="34"/>
  <c r="T25" s="1"/>
  <c r="Q117" i="32"/>
  <c r="O117"/>
  <c r="P397"/>
  <c r="R397" s="1"/>
  <c r="P85"/>
  <c r="R85" s="1"/>
  <c r="Q501"/>
  <c r="Q207"/>
  <c r="Q43"/>
  <c r="O459"/>
  <c r="P381"/>
  <c r="R381" s="1"/>
  <c r="Q261"/>
  <c r="P457"/>
  <c r="R457" s="1"/>
  <c r="P91"/>
  <c r="R91" s="1"/>
  <c r="Q53"/>
  <c r="P357"/>
  <c r="R357" s="1"/>
  <c r="P447"/>
  <c r="R447" s="1"/>
  <c r="P241"/>
  <c r="R241" s="1"/>
  <c r="P121"/>
  <c r="R121" s="1"/>
  <c r="P297"/>
  <c r="R297" s="1"/>
  <c r="Q69"/>
  <c r="Q45"/>
  <c r="O61"/>
  <c r="Q397"/>
  <c r="Q29"/>
  <c r="P423"/>
  <c r="R423" s="1"/>
  <c r="O21"/>
  <c r="O131"/>
  <c r="Q389"/>
  <c r="Q461"/>
  <c r="Q225"/>
  <c r="P227"/>
  <c r="R227" s="1"/>
  <c r="P219"/>
  <c r="R219" s="1"/>
  <c r="P239"/>
  <c r="R239" s="1"/>
  <c r="Q307"/>
  <c r="Q283"/>
  <c r="P173"/>
  <c r="R173" s="1"/>
  <c r="P129"/>
  <c r="R129" s="1"/>
  <c r="O121"/>
  <c r="P101"/>
  <c r="R101" s="1"/>
  <c r="P93"/>
  <c r="R93" s="1"/>
  <c r="P61"/>
  <c r="R61" s="1"/>
  <c r="P487"/>
  <c r="R487" s="1"/>
  <c r="P503"/>
  <c r="R503" s="1"/>
  <c r="Q525"/>
  <c r="Q373"/>
  <c r="O365"/>
  <c r="Q357"/>
  <c r="Q341"/>
  <c r="Q333"/>
  <c r="Q317"/>
  <c r="O293"/>
  <c r="Q269"/>
  <c r="Q253"/>
  <c r="Q245"/>
  <c r="Q221"/>
  <c r="P135"/>
  <c r="R135" s="1"/>
  <c r="Q281"/>
  <c r="Q217"/>
  <c r="O221"/>
  <c r="P87"/>
  <c r="R87" s="1"/>
  <c r="Q135"/>
  <c r="Q77"/>
  <c r="Q61"/>
  <c r="P413"/>
  <c r="R413" s="1"/>
  <c r="P373"/>
  <c r="R373" s="1"/>
  <c r="P187"/>
  <c r="R187" s="1"/>
  <c r="Q409"/>
  <c r="Q377"/>
  <c r="Q369"/>
  <c r="Q353"/>
  <c r="Q313"/>
  <c r="Q249"/>
  <c r="O209"/>
  <c r="Q185"/>
  <c r="Q169"/>
  <c r="Q89"/>
  <c r="P521"/>
  <c r="R521" s="1"/>
  <c r="P513"/>
  <c r="R513" s="1"/>
  <c r="P279"/>
  <c r="R279" s="1"/>
  <c r="O263"/>
  <c r="P229"/>
  <c r="R229" s="1"/>
  <c r="P221"/>
  <c r="R221" s="1"/>
  <c r="P531"/>
  <c r="R531" s="1"/>
  <c r="P537"/>
  <c r="R537" s="1"/>
  <c r="P541"/>
  <c r="R541" s="1"/>
  <c r="P545"/>
  <c r="R545" s="1"/>
  <c r="P549"/>
  <c r="R549" s="1"/>
  <c r="O551"/>
  <c r="O477"/>
  <c r="O129"/>
  <c r="Q365"/>
  <c r="P453"/>
  <c r="R453" s="1"/>
  <c r="P445"/>
  <c r="R445" s="1"/>
  <c r="P429"/>
  <c r="R429" s="1"/>
  <c r="P421"/>
  <c r="R421" s="1"/>
  <c r="P365"/>
  <c r="R365" s="1"/>
  <c r="Q325"/>
  <c r="P243"/>
  <c r="R243" s="1"/>
  <c r="O19"/>
  <c r="Q509"/>
  <c r="P525"/>
  <c r="R525" s="1"/>
  <c r="Q467"/>
  <c r="Q435"/>
  <c r="Q427"/>
  <c r="Q419"/>
  <c r="Q379"/>
  <c r="Q267"/>
  <c r="Q259"/>
  <c r="Q235"/>
  <c r="Q211"/>
  <c r="Q171"/>
  <c r="Q125"/>
  <c r="Q19"/>
  <c r="P323"/>
  <c r="R323" s="1"/>
  <c r="P289"/>
  <c r="R289" s="1"/>
  <c r="O213"/>
  <c r="O109"/>
  <c r="O509"/>
  <c r="O531"/>
  <c r="O395"/>
  <c r="O391"/>
  <c r="O379"/>
  <c r="P315"/>
  <c r="R315" s="1"/>
  <c r="P311"/>
  <c r="R311" s="1"/>
  <c r="P307"/>
  <c r="R307" s="1"/>
  <c r="P299"/>
  <c r="R299" s="1"/>
  <c r="P295"/>
  <c r="R295" s="1"/>
  <c r="O291"/>
  <c r="O287"/>
  <c r="O275"/>
  <c r="O251"/>
  <c r="O249"/>
  <c r="O245"/>
  <c r="O211"/>
  <c r="O205"/>
  <c r="P155"/>
  <c r="R155" s="1"/>
  <c r="P151"/>
  <c r="R151" s="1"/>
  <c r="P147"/>
  <c r="R147" s="1"/>
  <c r="Q141"/>
  <c r="Q131"/>
  <c r="O123"/>
  <c r="P111"/>
  <c r="R111" s="1"/>
  <c r="Q93"/>
  <c r="Q37"/>
  <c r="P17"/>
  <c r="R17" s="1"/>
  <c r="Q469"/>
  <c r="Q485"/>
  <c r="Q425"/>
  <c r="Q385"/>
  <c r="O177"/>
  <c r="Q97"/>
  <c r="P79"/>
  <c r="R79" s="1"/>
  <c r="O233"/>
  <c r="P211"/>
  <c r="R211" s="1"/>
  <c r="O315"/>
  <c r="Q155"/>
  <c r="O413"/>
  <c r="O333"/>
  <c r="O525"/>
  <c r="P529"/>
  <c r="R529" s="1"/>
  <c r="O443"/>
  <c r="Q205"/>
  <c r="O115"/>
  <c r="P213"/>
  <c r="R213" s="1"/>
  <c r="P551"/>
  <c r="R551" s="1"/>
  <c r="O451"/>
  <c r="Q443"/>
  <c r="Q395"/>
  <c r="Q387"/>
  <c r="O377"/>
  <c r="O373"/>
  <c r="O349"/>
  <c r="O345"/>
  <c r="O341"/>
  <c r="P313"/>
  <c r="R313" s="1"/>
  <c r="O309"/>
  <c r="P305"/>
  <c r="R305" s="1"/>
  <c r="O195"/>
  <c r="O183"/>
  <c r="O171"/>
  <c r="P161"/>
  <c r="R161" s="1"/>
  <c r="P153"/>
  <c r="R153" s="1"/>
  <c r="P109"/>
  <c r="R109" s="1"/>
  <c r="Q99"/>
  <c r="O81"/>
  <c r="P73"/>
  <c r="R73" s="1"/>
  <c r="O65"/>
  <c r="P49"/>
  <c r="R49" s="1"/>
  <c r="P41"/>
  <c r="R41" s="1"/>
  <c r="P25"/>
  <c r="R25" s="1"/>
  <c r="P467"/>
  <c r="R467" s="1"/>
  <c r="P475"/>
  <c r="R475" s="1"/>
  <c r="O479"/>
  <c r="P491"/>
  <c r="R491" s="1"/>
  <c r="O499"/>
  <c r="Q449"/>
  <c r="Q417"/>
  <c r="Q393"/>
  <c r="Q201"/>
  <c r="P159"/>
  <c r="R159" s="1"/>
  <c r="P71"/>
  <c r="R71" s="1"/>
  <c r="P63"/>
  <c r="R63" s="1"/>
  <c r="P55"/>
  <c r="R55" s="1"/>
  <c r="P47"/>
  <c r="R47" s="1"/>
  <c r="P39"/>
  <c r="R39" s="1"/>
  <c r="O381"/>
  <c r="O83"/>
  <c r="O49"/>
  <c r="O359"/>
  <c r="P337"/>
  <c r="R337" s="1"/>
  <c r="O281"/>
  <c r="O91"/>
  <c r="O43"/>
  <c r="Q219"/>
  <c r="Q147"/>
  <c r="O419"/>
  <c r="O513"/>
  <c r="P143"/>
  <c r="R143" s="1"/>
  <c r="O295"/>
  <c r="O203"/>
  <c r="O449"/>
  <c r="P441"/>
  <c r="R441" s="1"/>
  <c r="P433"/>
  <c r="R433" s="1"/>
  <c r="P409"/>
  <c r="R409" s="1"/>
  <c r="O405"/>
  <c r="O401"/>
  <c r="O305"/>
  <c r="P263"/>
  <c r="R263" s="1"/>
  <c r="P255"/>
  <c r="R255" s="1"/>
  <c r="O231"/>
  <c r="O223"/>
  <c r="P15"/>
  <c r="R15"/>
  <c r="P459"/>
  <c r="R459" s="1"/>
  <c r="O493"/>
  <c r="O507"/>
  <c r="O515"/>
  <c r="Q523"/>
  <c r="Q527"/>
  <c r="Q511"/>
  <c r="Q495"/>
  <c r="Q479"/>
  <c r="Q463"/>
  <c r="O447"/>
  <c r="O439"/>
  <c r="Q431"/>
  <c r="Q423"/>
  <c r="Q415"/>
  <c r="Q407"/>
  <c r="Q391"/>
  <c r="Q383"/>
  <c r="O343"/>
  <c r="Q335"/>
  <c r="Q327"/>
  <c r="Q311"/>
  <c r="Q295"/>
  <c r="Q279"/>
  <c r="Q255"/>
  <c r="Q247"/>
  <c r="O111"/>
  <c r="Q95"/>
  <c r="Q87"/>
  <c r="O71"/>
  <c r="O63"/>
  <c r="Q47"/>
  <c r="Q39"/>
  <c r="P527"/>
  <c r="R527" s="1"/>
  <c r="P519"/>
  <c r="R519" s="1"/>
  <c r="P511"/>
  <c r="R511" s="1"/>
  <c r="P455"/>
  <c r="R455" s="1"/>
  <c r="P439"/>
  <c r="R439" s="1"/>
  <c r="P415"/>
  <c r="R415" s="1"/>
  <c r="P359"/>
  <c r="R359" s="1"/>
  <c r="P351"/>
  <c r="R351" s="1"/>
  <c r="P327"/>
  <c r="R327" s="1"/>
  <c r="P309"/>
  <c r="R309" s="1"/>
  <c r="P285"/>
  <c r="R285" s="1"/>
  <c r="O261"/>
  <c r="P209"/>
  <c r="R209" s="1"/>
  <c r="P189"/>
  <c r="R189" s="1"/>
  <c r="P165"/>
  <c r="R165" s="1"/>
  <c r="O149"/>
  <c r="P77"/>
  <c r="R77" s="1"/>
  <c r="P19"/>
  <c r="R19" s="1"/>
  <c r="Q531"/>
  <c r="Q541"/>
  <c r="Q545"/>
  <c r="Q551"/>
  <c r="Q351"/>
  <c r="Q153"/>
  <c r="Q31"/>
  <c r="P495"/>
  <c r="R495" s="1"/>
  <c r="O429"/>
  <c r="O325"/>
  <c r="O169"/>
  <c r="P479"/>
  <c r="R479" s="1"/>
  <c r="P223"/>
  <c r="R223" s="1"/>
  <c r="O277"/>
  <c r="O217"/>
  <c r="P171"/>
  <c r="R171" s="1"/>
  <c r="Q161"/>
  <c r="O133"/>
  <c r="Q497"/>
  <c r="Q433"/>
  <c r="Q305"/>
  <c r="O289"/>
  <c r="Q257"/>
  <c r="Q127"/>
  <c r="P425"/>
  <c r="R425" s="1"/>
  <c r="P417"/>
  <c r="R417" s="1"/>
  <c r="P377"/>
  <c r="R377" s="1"/>
  <c r="P361"/>
  <c r="R361" s="1"/>
  <c r="P329"/>
  <c r="R329" s="1"/>
  <c r="O279"/>
  <c r="O201"/>
  <c r="P183"/>
  <c r="R183" s="1"/>
  <c r="O141"/>
  <c r="O125"/>
  <c r="P97"/>
  <c r="R97" s="1"/>
  <c r="O31"/>
  <c r="O535"/>
  <c r="O119"/>
  <c r="O351"/>
  <c r="P395"/>
  <c r="R395" s="1"/>
  <c r="O255"/>
  <c r="P499"/>
  <c r="R499" s="1"/>
  <c r="Q275"/>
  <c r="O35"/>
  <c r="O453"/>
  <c r="O153"/>
  <c r="O73"/>
  <c r="O407"/>
  <c r="O27"/>
  <c r="P231"/>
  <c r="R231" s="1"/>
  <c r="O285"/>
  <c r="O105"/>
  <c r="O421"/>
  <c r="O87"/>
  <c r="P401"/>
  <c r="R401" s="1"/>
  <c r="O189"/>
  <c r="O267"/>
  <c r="O41"/>
  <c r="P431"/>
  <c r="R431" s="1"/>
  <c r="O415"/>
  <c r="O411"/>
  <c r="P407"/>
  <c r="R407" s="1"/>
  <c r="O397"/>
  <c r="O339"/>
  <c r="Q303"/>
  <c r="Q263"/>
  <c r="O225"/>
  <c r="P217"/>
  <c r="R217" s="1"/>
  <c r="Q203"/>
  <c r="P195"/>
  <c r="R195" s="1"/>
  <c r="Q187"/>
  <c r="Q179"/>
  <c r="O165"/>
  <c r="O107"/>
  <c r="Q15"/>
  <c r="P463"/>
  <c r="R463" s="1"/>
  <c r="O469"/>
  <c r="P473"/>
  <c r="R473" s="1"/>
  <c r="O501"/>
  <c r="O307"/>
  <c r="Q291"/>
  <c r="O283"/>
  <c r="Q251"/>
  <c r="Q229"/>
  <c r="Q121"/>
  <c r="Q107"/>
  <c r="Q535"/>
  <c r="Q537"/>
  <c r="Q539"/>
  <c r="Q543"/>
  <c r="Q547"/>
  <c r="Q549"/>
  <c r="P553"/>
  <c r="R553" s="1"/>
  <c r="O519"/>
  <c r="O503"/>
  <c r="Q343"/>
  <c r="Q193"/>
  <c r="Q145"/>
  <c r="P471"/>
  <c r="R471" s="1"/>
  <c r="P391"/>
  <c r="R391" s="1"/>
  <c r="Q507"/>
  <c r="O441"/>
  <c r="Q111"/>
  <c r="O511"/>
  <c r="O347"/>
  <c r="O113"/>
  <c r="P405"/>
  <c r="R405" s="1"/>
  <c r="P245"/>
  <c r="R245" s="1"/>
  <c r="P199"/>
  <c r="R199" s="1"/>
  <c r="O77"/>
  <c r="P69"/>
  <c r="R69" s="1"/>
  <c r="P53"/>
  <c r="R53" s="1"/>
  <c r="O45"/>
  <c r="P37"/>
  <c r="R37" s="1"/>
  <c r="Q489"/>
  <c r="Q473"/>
  <c r="Q441"/>
  <c r="Q329"/>
  <c r="O313"/>
  <c r="O297"/>
  <c r="Q265"/>
  <c r="O241"/>
  <c r="Q227"/>
  <c r="O521"/>
  <c r="P465"/>
  <c r="R465" s="1"/>
  <c r="O409"/>
  <c r="P369"/>
  <c r="R369" s="1"/>
  <c r="O337"/>
  <c r="P303"/>
  <c r="R303" s="1"/>
  <c r="O247"/>
  <c r="P191"/>
  <c r="R191" s="1"/>
  <c r="P175"/>
  <c r="R175" s="1"/>
  <c r="P167"/>
  <c r="R167" s="1"/>
  <c r="P89"/>
  <c r="R89" s="1"/>
  <c r="O137"/>
  <c r="O433"/>
  <c r="P45"/>
  <c r="R45" s="1"/>
  <c r="O363"/>
  <c r="P287"/>
  <c r="R287" s="1"/>
  <c r="O199"/>
  <c r="O473"/>
  <c r="Q447"/>
  <c r="O75"/>
  <c r="Q123"/>
  <c r="O53"/>
  <c r="O51"/>
  <c r="O537"/>
  <c r="O435"/>
  <c r="P367"/>
  <c r="R367" s="1"/>
  <c r="O301"/>
  <c r="P261"/>
  <c r="R261" s="1"/>
  <c r="Q209"/>
  <c r="O193"/>
  <c r="P149"/>
  <c r="R149" s="1"/>
  <c r="P131"/>
  <c r="R131" s="1"/>
  <c r="O99"/>
  <c r="O461"/>
  <c r="O467"/>
  <c r="O475"/>
  <c r="O483"/>
  <c r="O491"/>
  <c r="Q517"/>
  <c r="Q199"/>
  <c r="Q183"/>
  <c r="Q175"/>
  <c r="Q109"/>
  <c r="Q101"/>
  <c r="O93"/>
  <c r="P539"/>
  <c r="R539" s="1"/>
  <c r="P543"/>
  <c r="R543" s="1"/>
  <c r="O389"/>
  <c r="P389"/>
  <c r="R389" s="1"/>
  <c r="O235"/>
  <c r="P235"/>
  <c r="R235" s="1"/>
  <c r="Q139"/>
  <c r="O139"/>
  <c r="P57"/>
  <c r="R57" s="1"/>
  <c r="O57"/>
  <c r="P33"/>
  <c r="R33" s="1"/>
  <c r="O33"/>
  <c r="P29"/>
  <c r="R29" s="1"/>
  <c r="O29"/>
  <c r="P481"/>
  <c r="R481" s="1"/>
  <c r="O481"/>
  <c r="Q191"/>
  <c r="O191"/>
  <c r="Q85"/>
  <c r="O85"/>
  <c r="P185"/>
  <c r="R185" s="1"/>
  <c r="O185"/>
  <c r="O181"/>
  <c r="P181"/>
  <c r="R181" s="1"/>
  <c r="P505"/>
  <c r="R505" s="1"/>
  <c r="O505"/>
  <c r="O517"/>
  <c r="P517"/>
  <c r="R517" s="1"/>
  <c r="O55"/>
  <c r="Q55"/>
  <c r="O23"/>
  <c r="Q23"/>
  <c r="P269"/>
  <c r="R269" s="1"/>
  <c r="O269"/>
  <c r="P253"/>
  <c r="R253" s="1"/>
  <c r="O253"/>
  <c r="P237"/>
  <c r="R237" s="1"/>
  <c r="O237"/>
  <c r="O445"/>
  <c r="P277"/>
  <c r="R277" s="1"/>
  <c r="O495"/>
  <c r="O423"/>
  <c r="P393"/>
  <c r="R393" s="1"/>
  <c r="O311"/>
  <c r="P271"/>
  <c r="R271" s="1"/>
  <c r="O265"/>
  <c r="O239"/>
  <c r="O489"/>
  <c r="O497"/>
  <c r="O167"/>
  <c r="O417"/>
  <c r="O89"/>
  <c r="P341"/>
  <c r="R341" s="1"/>
  <c r="O257"/>
  <c r="O329"/>
  <c r="O425"/>
  <c r="O355"/>
  <c r="P349"/>
  <c r="R349" s="1"/>
  <c r="O299"/>
  <c r="O79"/>
  <c r="O69"/>
  <c r="P449"/>
  <c r="R449" s="1"/>
  <c r="P301"/>
  <c r="R301" s="1"/>
  <c r="O215"/>
  <c r="P23"/>
  <c r="R23" s="1"/>
  <c r="O403"/>
  <c r="O173"/>
  <c r="P411"/>
  <c r="R411" s="1"/>
  <c r="O369"/>
  <c r="P247"/>
  <c r="R247" s="1"/>
  <c r="O229"/>
  <c r="O37"/>
  <c r="Q297"/>
  <c r="O15"/>
  <c r="O555" s="1"/>
  <c r="P107"/>
  <c r="R107" s="1"/>
  <c r="P65"/>
  <c r="R65" s="1"/>
  <c r="Q503"/>
  <c r="Q91"/>
  <c r="O47"/>
  <c r="O543"/>
  <c r="P281"/>
  <c r="R281" s="1"/>
  <c r="P81"/>
  <c r="R81" s="1"/>
  <c r="O375"/>
  <c r="P207"/>
  <c r="R207" s="1"/>
  <c r="O457"/>
  <c r="O527"/>
  <c r="Q177"/>
  <c r="O161"/>
  <c r="Q103"/>
  <c r="Q79"/>
  <c r="Q71"/>
  <c r="Q63"/>
  <c r="O39"/>
  <c r="O157"/>
  <c r="Q533"/>
  <c r="P437"/>
  <c r="R437" s="1"/>
  <c r="O437"/>
  <c r="P387"/>
  <c r="R387" s="1"/>
  <c r="O387"/>
  <c r="O383"/>
  <c r="P383"/>
  <c r="R383" s="1"/>
  <c r="O353"/>
  <c r="P353"/>
  <c r="R353" s="1"/>
  <c r="O321"/>
  <c r="P321"/>
  <c r="R321" s="1"/>
  <c r="P317"/>
  <c r="R317" s="1"/>
  <c r="O317"/>
  <c r="O259"/>
  <c r="P259"/>
  <c r="R259" s="1"/>
  <c r="O103"/>
  <c r="P103"/>
  <c r="R103" s="1"/>
  <c r="P95"/>
  <c r="R95" s="1"/>
  <c r="O95"/>
  <c r="Q163"/>
  <c r="O163"/>
  <c r="O487"/>
  <c r="Q487"/>
  <c r="Q471"/>
  <c r="O471"/>
  <c r="O455"/>
  <c r="Q455"/>
  <c r="Q399"/>
  <c r="O399"/>
  <c r="Q273"/>
  <c r="O273"/>
  <c r="Q17"/>
  <c r="O17"/>
  <c r="P319"/>
  <c r="R319" s="1"/>
  <c r="O319"/>
  <c r="P533"/>
  <c r="R533" s="1"/>
  <c r="O533"/>
  <c r="P335"/>
  <c r="R335" s="1"/>
  <c r="O335"/>
  <c r="P331"/>
  <c r="R331" s="1"/>
  <c r="O331"/>
  <c r="O179"/>
  <c r="P179"/>
  <c r="R179" s="1"/>
  <c r="O145"/>
  <c r="P145"/>
  <c r="R145" s="1"/>
  <c r="O127"/>
  <c r="P127"/>
  <c r="R127" s="1"/>
  <c r="O67"/>
  <c r="Q67"/>
  <c r="Q59"/>
  <c r="O59"/>
  <c r="O465"/>
  <c r="Q465"/>
  <c r="Q361"/>
  <c r="O361"/>
  <c r="Q197"/>
  <c r="O197"/>
  <c r="O547"/>
  <c r="P547"/>
  <c r="R547" s="1"/>
  <c r="Q553"/>
  <c r="O553"/>
  <c r="Q519"/>
  <c r="Q375"/>
  <c r="Q367"/>
  <c r="Q359"/>
  <c r="O303"/>
  <c r="O367"/>
  <c r="P201"/>
  <c r="R201" s="1"/>
  <c r="O463"/>
  <c r="O427"/>
  <c r="O523"/>
  <c r="O147"/>
  <c r="P291"/>
  <c r="R291" s="1"/>
  <c r="P469"/>
  <c r="R469" s="1"/>
  <c r="Q515"/>
  <c r="O187"/>
  <c r="O485"/>
  <c r="O371"/>
  <c r="O243"/>
  <c r="O101"/>
  <c r="O271"/>
  <c r="O227"/>
  <c r="O385"/>
  <c r="O393"/>
  <c r="O219"/>
  <c r="O25"/>
  <c r="P249"/>
  <c r="R249" s="1"/>
  <c r="O155"/>
  <c r="Q241"/>
  <c r="Q289"/>
  <c r="P535"/>
  <c r="R535" s="1"/>
  <c r="O539"/>
  <c r="O549"/>
  <c r="P497"/>
  <c r="R497" s="1"/>
  <c r="P99"/>
  <c r="R99" s="1"/>
  <c r="O327"/>
  <c r="O323"/>
  <c r="O175"/>
  <c r="O159"/>
  <c r="P141"/>
  <c r="R141" s="1"/>
  <c r="Q457"/>
  <c r="Q401"/>
  <c r="Q345"/>
  <c r="Q315"/>
  <c r="Q299"/>
  <c r="Q243"/>
  <c r="Q213"/>
  <c r="O135"/>
  <c r="O541"/>
  <c r="O545"/>
  <c r="R25" i="34"/>
  <c r="Q555" i="32" l="1"/>
  <c r="P555"/>
  <c r="R555" s="1"/>
</calcChain>
</file>

<file path=xl/sharedStrings.xml><?xml version="1.0" encoding="utf-8"?>
<sst xmlns="http://schemas.openxmlformats.org/spreadsheetml/2006/main" count="1253" uniqueCount="493">
  <si>
    <t>Subtotal TSS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</si>
  <si>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</si>
  <si>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</si>
  <si>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</si>
  <si>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</si>
  <si>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</si>
  <si>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</si>
  <si>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</si>
  <si>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</si>
  <si>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</si>
  <si>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</si>
  <si>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</si>
  <si>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</si>
  <si>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</si>
  <si>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</si>
  <si>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 xml:space="preserve">   (1*) Deducción directa en declaración ISR empleados del SUIRPLUS. Rentas hasta RD$371,124.00 estan exentas.</t>
  </si>
  <si>
    <t xml:space="preserve">   (3*) Salario cotizable hasta RD$75,830.00, deducción directa de la declaración TSS del SUIRPLUS.</t>
  </si>
  <si>
    <t xml:space="preserve">   (2*) Salario cotizable hasta RD$30,332.00,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</si>
  <si>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</si>
  <si>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</si>
  <si>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</si>
  <si>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</si>
  <si>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</si>
  <si>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</si>
  <si>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</si>
  <si>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</si>
  <si>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</si>
  <si>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</si>
  <si>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</si>
  <si>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</si>
  <si>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</si>
  <si>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>Seguridad</t>
  </si>
  <si>
    <t>Director General</t>
  </si>
  <si>
    <t>Sección de Seguridad</t>
  </si>
  <si>
    <t>Oficina Presidencial de Tecnologías de la Información y Comunicación (OPTIC)</t>
  </si>
  <si>
    <t>Melvin Hilario</t>
  </si>
  <si>
    <t>Nómina de Sueldos: Empleados Fijos</t>
  </si>
  <si>
    <t>IS/R              (Ley 11-92)     (1*)</t>
  </si>
  <si>
    <t>Seguro Sávica</t>
  </si>
  <si>
    <t>Contabilidad</t>
  </si>
  <si>
    <t>Empleado fijo</t>
  </si>
  <si>
    <t>Altagracia Ortiz Pinales</t>
  </si>
  <si>
    <t>Gestión de Contenido</t>
  </si>
  <si>
    <t>Coord. de Documentación</t>
  </si>
  <si>
    <t>Isamelba Catalina Ortíz</t>
  </si>
  <si>
    <t>Servicios Generales</t>
  </si>
  <si>
    <t>Conseje</t>
  </si>
  <si>
    <t>Carmen Elizabeth Pimentel Castillo</t>
  </si>
  <si>
    <t>Dirección Tecnologías de la Información</t>
  </si>
  <si>
    <t>Analista de Soporte Servidores y Comunicaciones</t>
  </si>
  <si>
    <t>Elvyn Marcelo Peguero Peralta</t>
  </si>
  <si>
    <t>Normas, Estándares y AuditoríaTécnica Técnica</t>
  </si>
  <si>
    <t>Gte. Normas, Estándares y AuditoríaTécnica Técnica</t>
  </si>
  <si>
    <t>Shalem Abimael Pérez Feliz</t>
  </si>
  <si>
    <t>Rudith Severino Morel</t>
  </si>
  <si>
    <t>Enc. Mesa de Servicio</t>
  </si>
  <si>
    <t>Centro de Atención Ciudadana Presencial</t>
  </si>
  <si>
    <t>Supervisor</t>
  </si>
  <si>
    <t>Chalibel Moya Canario</t>
  </si>
  <si>
    <t>Gloris Yascenia Pérez Mercedes</t>
  </si>
  <si>
    <t>Recursos Humanos</t>
  </si>
  <si>
    <t>Coord. Compensación y Beneficios</t>
  </si>
  <si>
    <t>Henry Adalmiro González Mosquea</t>
  </si>
  <si>
    <t>Gestión de la Calidad</t>
  </si>
  <si>
    <t>Enc. Gestión de la Calidad</t>
  </si>
  <si>
    <t>Martina Séptimo Acevedo</t>
  </si>
  <si>
    <t>Monitor</t>
  </si>
  <si>
    <t>Técnico Soporte a Usuarios</t>
  </si>
  <si>
    <t>Andrés María Alfonseca</t>
  </si>
  <si>
    <t>Antonio Escolástico</t>
  </si>
  <si>
    <t>Antonio Isidro Méndez</t>
  </si>
  <si>
    <t>Bibian Miguelina Cuevas Fontanilla</t>
  </si>
  <si>
    <t>Dirección de Estudios Investigación y Estrategias e-Gob</t>
  </si>
  <si>
    <t>Carmen Calcaño Acosta</t>
  </si>
  <si>
    <t>Conserje</t>
  </si>
  <si>
    <t>Cesar Amador Díaz</t>
  </si>
  <si>
    <t>Fabio Feliz</t>
  </si>
  <si>
    <t>Fidelia Tavárez Sánchez</t>
  </si>
  <si>
    <t>Lorenza de Jesús Pineda</t>
  </si>
  <si>
    <t>Martín Figueroa Mercedes</t>
  </si>
  <si>
    <t>Maximo Junior Ureña Flores</t>
  </si>
  <si>
    <t>Omar Alexander Geraldo Fernández</t>
  </si>
  <si>
    <t>Pascual Castillo</t>
  </si>
  <si>
    <t>Rafael Lorenzo Pirón</t>
  </si>
  <si>
    <t>Ramón Pimentel</t>
  </si>
  <si>
    <t>Sorivel De León</t>
  </si>
  <si>
    <t>Auxiliar de Contabilidad</t>
  </si>
  <si>
    <t>Yesenia Francisco</t>
  </si>
  <si>
    <t>Sub-Contador</t>
  </si>
  <si>
    <t>Multimedia</t>
  </si>
  <si>
    <t>Nayla Minyetty</t>
  </si>
  <si>
    <t>Dirección Atención Ciudadana</t>
  </si>
  <si>
    <t>Asistente Administrativa</t>
  </si>
  <si>
    <t>Cristina Aurelina Cornelio Glaude</t>
  </si>
  <si>
    <t>Soporte de Documentación</t>
  </si>
  <si>
    <t>José Miguel Guerrero Campusano</t>
  </si>
  <si>
    <t>Planificación y Desarrollo</t>
  </si>
  <si>
    <t>Consultor de Proyectos</t>
  </si>
  <si>
    <t>Reyna Luisa Pineda</t>
  </si>
  <si>
    <t>Analista de Calidad</t>
  </si>
  <si>
    <t>Marielle Guzmán</t>
  </si>
  <si>
    <t>Julio César De Oleo</t>
  </si>
  <si>
    <t>Coord. De Centros</t>
  </si>
  <si>
    <t>Dulce María Moreno Reyes</t>
  </si>
  <si>
    <t>Coord. Reclutamiento y Capacitación</t>
  </si>
  <si>
    <t>Gisselle Tavera Duarte</t>
  </si>
  <si>
    <t>Juridico</t>
  </si>
  <si>
    <t>Abogado</t>
  </si>
  <si>
    <t>Ginsy Aguilera Gómez</t>
  </si>
  <si>
    <t>Normas Estándares y Auditoría Técnica</t>
  </si>
  <si>
    <t>Glenny María Castro Pérez</t>
  </si>
  <si>
    <t>Gte. Recursos Humanos</t>
  </si>
  <si>
    <t>María Cristina Rijo Gil</t>
  </si>
  <si>
    <t>Enc. Operaciones</t>
  </si>
  <si>
    <t>María Altagracia de la Cruz Medina</t>
  </si>
  <si>
    <t>Braudilia Peguero Javier</t>
  </si>
  <si>
    <t>Angélica María Gómez Carrasco</t>
  </si>
  <si>
    <t>Eliaquin Encarnación Díaz</t>
  </si>
  <si>
    <t>Enc. Observatorio e Investigación e-Gob</t>
  </si>
  <si>
    <t>Elías Ismael Méndez Lebrón</t>
  </si>
  <si>
    <t>Juana María Manzueta de la Rosa</t>
  </si>
  <si>
    <t>Centro de Contacto Gubernamental</t>
  </si>
  <si>
    <t>Enc. De Operaciones</t>
  </si>
  <si>
    <t>Miguel Alejandro Rodríguez Bautista</t>
  </si>
  <si>
    <t>Desarrollador</t>
  </si>
  <si>
    <t>Junior Antonio Rosa Uzeta</t>
  </si>
  <si>
    <t>Coordinador de Entrenamiento</t>
  </si>
  <si>
    <t>Lissette Mena Pichardo</t>
  </si>
  <si>
    <t>Recepcionista</t>
  </si>
  <si>
    <t>Charli Juan Polanco Inoa</t>
  </si>
  <si>
    <t>Logida Batista</t>
  </si>
  <si>
    <t>Compras y Contrataciones</t>
  </si>
  <si>
    <t>Enc. Sección de Compras y Contrataciones</t>
  </si>
  <si>
    <t>Israel Colomé Mejía</t>
  </si>
  <si>
    <t xml:space="preserve">Correspondencia y Archivo  </t>
  </si>
  <si>
    <t xml:space="preserve">Enc. Sección de Correspondencia y Archivo  </t>
  </si>
  <si>
    <t>Ariela Castillo Marte</t>
  </si>
  <si>
    <t>Analista de Compras</t>
  </si>
  <si>
    <t>Dirección de Estudios, Investigación y Estrategia de e-Gob</t>
  </si>
  <si>
    <t>Santa García Carvajal</t>
  </si>
  <si>
    <t>Dirección Administrativa y Financiera</t>
  </si>
  <si>
    <t xml:space="preserve">Dir. Administrativo y Financiero </t>
  </si>
  <si>
    <t>Armando García Piña</t>
  </si>
  <si>
    <t>Dirección General</t>
  </si>
  <si>
    <t>Miguel Amable Cruz Guerra</t>
  </si>
  <si>
    <t>Gte. Multimedia</t>
  </si>
  <si>
    <t>Elizabeth Ramírez Rodríguez</t>
  </si>
  <si>
    <t>Gte. Financiero</t>
  </si>
  <si>
    <t>Roberto Monegro Galvez</t>
  </si>
  <si>
    <t>Mensajero</t>
  </si>
  <si>
    <t>Ulennys Ovalles Polanco</t>
  </si>
  <si>
    <t>Marleni Bocio García</t>
  </si>
  <si>
    <t>Santo Eduardo De La Cruz Rodríguez</t>
  </si>
  <si>
    <t>Chofer</t>
  </si>
  <si>
    <t>Arileny Montilla Valdez</t>
  </si>
  <si>
    <t>Anny Yadirys Arias Lorenzo</t>
  </si>
  <si>
    <t>Rafael Cuello Méndez</t>
  </si>
  <si>
    <t>Christopher Díaz Espinosa</t>
  </si>
  <si>
    <t xml:space="preserve">Comunicaciones </t>
  </si>
  <si>
    <t>Austria Ramírez Angomas</t>
  </si>
  <si>
    <t>Mario Antonio Arias Rodríguez</t>
  </si>
  <si>
    <t>Andrés De Los Santos</t>
  </si>
  <si>
    <t>Victor Manuel Celeste Polanco</t>
  </si>
  <si>
    <t>Daniel Medrano Luciano</t>
  </si>
  <si>
    <t>Marcell Espinosa Martínez</t>
  </si>
  <si>
    <t>Lizandra Estrella Guerrrero</t>
  </si>
  <si>
    <t>Sevicios Generales</t>
  </si>
  <si>
    <t>Zobeida Evangelista Santana</t>
  </si>
  <si>
    <t>Ariel Fernández Acosta Hernández</t>
  </si>
  <si>
    <t>Georgina Flores Sierra</t>
  </si>
  <si>
    <t>Marco Daniel Zala</t>
  </si>
  <si>
    <t>Gloria Rosario</t>
  </si>
  <si>
    <t>Enc. De Mayordomía</t>
  </si>
  <si>
    <t>Darlin De Jesús Torres</t>
  </si>
  <si>
    <t>Karina Elizabeth Sepúlveda Ramos</t>
  </si>
  <si>
    <t>Aux. de Contabilidad</t>
  </si>
  <si>
    <t>Paola María González Bocio</t>
  </si>
  <si>
    <t>Aux. De Mantenimiento</t>
  </si>
  <si>
    <t>Daniel Sánchez Sánchez</t>
  </si>
  <si>
    <t>Jean Carlos Batista</t>
  </si>
  <si>
    <t>Gabriela Penzo Gomera</t>
  </si>
  <si>
    <t>Marielys Corporán Coronado</t>
  </si>
  <si>
    <t>Julio César De Paula Martínez</t>
  </si>
  <si>
    <t>Jorge Alcántara</t>
  </si>
  <si>
    <t>Comunicaciones</t>
  </si>
  <si>
    <t>Adonis Isaac Arias Tapia</t>
  </si>
  <si>
    <t>Tecnologías de la Información</t>
  </si>
  <si>
    <t>Winner David Núñez Mella</t>
  </si>
  <si>
    <t>Johanna Liranzo Rodríguez</t>
  </si>
  <si>
    <t>Asistente de Centro</t>
  </si>
  <si>
    <t>Diosmay Vallejo Acosta</t>
  </si>
  <si>
    <t>Edwin Sánchez Vásquez</t>
  </si>
  <si>
    <t>Yugeidys Leidys Martínez Lebrón</t>
  </si>
  <si>
    <t>Francis Ramírez Familia</t>
  </si>
  <si>
    <t>Ana María Jiménez Vicent</t>
  </si>
  <si>
    <t>Carmen Elizabeth Feliz Arias</t>
  </si>
  <si>
    <t>Diseñador</t>
  </si>
  <si>
    <t>Joel Alexander Jaime Blandino</t>
  </si>
  <si>
    <t>Sarah Inés Estévez Ortiz</t>
  </si>
  <si>
    <t>Representante de Servicio</t>
  </si>
  <si>
    <t>Dhayanna Licair Alba De La Cruz</t>
  </si>
  <si>
    <t>Estefani Berihuete Acosta</t>
  </si>
  <si>
    <t>Eduardo Andrés Sánchez Messina</t>
  </si>
  <si>
    <t>Franklin Elías Díaz Liranzo</t>
  </si>
  <si>
    <t>José Luís Hernández Cruz</t>
  </si>
  <si>
    <t>Gte. Jurídico</t>
  </si>
  <si>
    <t>Cristino Peguero De La Cruz</t>
  </si>
  <si>
    <t>Camarero</t>
  </si>
  <si>
    <t>Javier Andrés Reinoso Gil</t>
  </si>
  <si>
    <t>Estrategias e-Gob</t>
  </si>
  <si>
    <t>Coordinador Provincial de e-Gob</t>
  </si>
  <si>
    <t>Franklin Torres Molina</t>
  </si>
  <si>
    <t>Carlos Manuel Espinal Taveras</t>
  </si>
  <si>
    <t>Reyson Paolo Gómez</t>
  </si>
  <si>
    <t>Dirección de Atención Ciudadana</t>
  </si>
  <si>
    <t>Director de Atención Ciudadana</t>
  </si>
  <si>
    <t>Joel González Concepción</t>
  </si>
  <si>
    <t>Julissa Martínez Santos</t>
  </si>
  <si>
    <t>Geraldo Antonio Izquierdo</t>
  </si>
  <si>
    <t>Johnny Beltré Figuereo</t>
  </si>
  <si>
    <t>Angel Díaz Pérez</t>
  </si>
  <si>
    <t>Luís Bolivar Roa Matos</t>
  </si>
  <si>
    <t>Aux. Administrativo</t>
  </si>
  <si>
    <t>Kelvi Antonio Ybert Montes de Oca</t>
  </si>
  <si>
    <t>Juana Mirabal Abreu</t>
  </si>
  <si>
    <t>Pedro Moises Gómez Feliz</t>
  </si>
  <si>
    <t>Enc. Formulación Monitoreo y Evaluación de PPP</t>
  </si>
  <si>
    <t>Carlos Bienvenido Báez Tejeda</t>
  </si>
  <si>
    <t>Juan Tomás Báez</t>
  </si>
  <si>
    <t>Rosa Alba Valenzuela</t>
  </si>
  <si>
    <t>Katherine Awilda Vásquez</t>
  </si>
  <si>
    <t>Andrelina Altagracia Feliz Marte</t>
  </si>
  <si>
    <t>Juan Ernesto Ureña Lora</t>
  </si>
  <si>
    <t>Jennifer Modesta Herrera</t>
  </si>
  <si>
    <t>Denzel Victoria Pérez de la Cruz</t>
  </si>
  <si>
    <t>Wiifran Morillo Montero</t>
  </si>
  <si>
    <t>Cinthia Elizabeth Sánchez Vallejo</t>
  </si>
  <si>
    <t>Carolina Corniel Méndez</t>
  </si>
  <si>
    <t>Administración y Finanzas</t>
  </si>
  <si>
    <t>María Celeste Cordero Martínez</t>
  </si>
  <si>
    <t>Isa Celina Coss Sepúlveda</t>
  </si>
  <si>
    <t>Watfa Fernández Adam</t>
  </si>
  <si>
    <t>Analista de Recursos Humanos</t>
  </si>
  <si>
    <t>Asesor de Telecomunicaciones</t>
  </si>
  <si>
    <t xml:space="preserve">Oliver Elias Trinidad </t>
  </si>
  <si>
    <t>Representante de Servicio al Cliente</t>
  </si>
  <si>
    <t>Johanna Dotel Vólquez</t>
  </si>
  <si>
    <t>Auxiliar Administrativo</t>
  </si>
  <si>
    <t>Yonoris Salcedo Polanco</t>
  </si>
  <si>
    <t>Julito Pinales Reyes</t>
  </si>
  <si>
    <t>Sofia altagracia Rosario Jiménez</t>
  </si>
  <si>
    <t>Eddy William Figueroa Feliz</t>
  </si>
  <si>
    <t>Raymer Peña</t>
  </si>
  <si>
    <t>Auxiliar de Servicios Generales</t>
  </si>
  <si>
    <t>Altagracia Pérez</t>
  </si>
  <si>
    <t xml:space="preserve">Norvia Erminda Casado Serrano </t>
  </si>
  <si>
    <t>Bryan Antonio Brea López</t>
  </si>
  <si>
    <t>José Miguel García Germán</t>
  </si>
  <si>
    <t>Consultor ENAT</t>
  </si>
  <si>
    <t>Estandarización Normativa y Auditoría Técnica</t>
  </si>
  <si>
    <t>Cristina Taveras Díaz</t>
  </si>
  <si>
    <t>Reynaldo Bautista Moreta</t>
  </si>
  <si>
    <t>Supervisor de e-Gob</t>
  </si>
  <si>
    <t>División de Estrategias GOB</t>
  </si>
  <si>
    <t xml:space="preserve"> Primavera Flor Medina</t>
  </si>
  <si>
    <t>Carol Lisomar Buret Durán</t>
  </si>
  <si>
    <t>Karina Martínez Ledesma</t>
  </si>
  <si>
    <t xml:space="preserve">Enc. de Desarrollo </t>
  </si>
  <si>
    <t xml:space="preserve">Maxima Manuela Mora </t>
  </si>
  <si>
    <t>Arelis Rodríguez Mota</t>
  </si>
  <si>
    <t>Sandy Estévez de Los Santos</t>
  </si>
  <si>
    <t>Victoria Mota Mañón</t>
  </si>
  <si>
    <t>Aux. de Comité Provincial de e-GOB</t>
  </si>
  <si>
    <t>División de Estrategias e-GOB</t>
  </si>
  <si>
    <t>Crislin Núñez Rodríguez</t>
  </si>
  <si>
    <t>Monitor Estadístico</t>
  </si>
  <si>
    <t>Dirección de Atención Ciudana</t>
  </si>
  <si>
    <t>Angel Luís Cruz Carela</t>
  </si>
  <si>
    <t>Cecilia Jerez Polanco</t>
  </si>
  <si>
    <t>Danilda Esther Escolástico</t>
  </si>
  <si>
    <t>Leidy Corin Clark Vásquez</t>
  </si>
  <si>
    <t>Cristina Vásquez Hernández</t>
  </si>
  <si>
    <t>Auxiliar Administrativo I</t>
  </si>
  <si>
    <t>José Rafael Jiménez Lara</t>
  </si>
  <si>
    <t>Tracy Reyes Bautista</t>
  </si>
  <si>
    <t>Coord. Comites Provinciales de e-Gob</t>
  </si>
  <si>
    <t>División de Estratégias e-Gob</t>
  </si>
  <si>
    <t>Alvaro Osvaldo Leger Alvarez</t>
  </si>
  <si>
    <t>Gte. Relaciones Internacionales</t>
  </si>
  <si>
    <t>Juan De Los Santos</t>
  </si>
  <si>
    <t>Andrea Reyes Pichardo</t>
  </si>
  <si>
    <t>Secretaria</t>
  </si>
  <si>
    <t>Wellington Capellán</t>
  </si>
  <si>
    <t>Nancy Llaritza Hernández Pujols</t>
  </si>
  <si>
    <t>Amaury Alberto Fernández Acosta</t>
  </si>
  <si>
    <t>Alcedo García Núñez</t>
  </si>
  <si>
    <t>“Año de la Superación del Analfabetismo”</t>
  </si>
  <si>
    <t>Yoanna Michelle Santos Javier</t>
  </si>
  <si>
    <t>Multimedia/Jurídico</t>
  </si>
  <si>
    <t>Emely Pamela Santana De Jesús</t>
  </si>
  <si>
    <t>Supervisora de Mayordomía</t>
  </si>
  <si>
    <t>Isomar Díaz Mancebo</t>
  </si>
  <si>
    <t xml:space="preserve">Auxiliar de Mantenimiento </t>
  </si>
  <si>
    <t>Pedro Whinison Gómez Santana</t>
  </si>
  <si>
    <t>Diseñador Gráfico</t>
  </si>
  <si>
    <t>Francisco Alberto Siverio</t>
  </si>
  <si>
    <t>Alpha Josefina Grullón Vásquez</t>
  </si>
  <si>
    <t>Alejandro Alberto Sánchez Ortega</t>
  </si>
  <si>
    <t>Rosa Elena De La Cruz Guzmán</t>
  </si>
  <si>
    <t>Auxiliar de Oficina</t>
  </si>
  <si>
    <t>Charivel Pepín Tavárez</t>
  </si>
  <si>
    <t>Amerkin Jovanny Báez Gerónimo</t>
  </si>
  <si>
    <t>Luís Miguel Pou Vasquez</t>
  </si>
  <si>
    <t>Noel Ivanov Fulcar Bethancourt</t>
  </si>
  <si>
    <t>Asesor en Licitación Pública</t>
  </si>
  <si>
    <t>Marcos Mercedes Minier</t>
  </si>
  <si>
    <t>Nicolás Florentino</t>
  </si>
  <si>
    <t>Ana Francisca Betances Castillo</t>
  </si>
  <si>
    <t>Ángel Gregorys Ventura Pérez</t>
  </si>
  <si>
    <t>Carmen Carolina Cuesta Raposo</t>
  </si>
  <si>
    <t>Cintia Claribel Ortiz García</t>
  </si>
  <si>
    <t>Daniel Cornelio Reyes</t>
  </si>
  <si>
    <t>Fausta Segunda Oviedo Díaz</t>
  </si>
  <si>
    <t>Hamlet Rafael Durán Sánchez</t>
  </si>
  <si>
    <t>Jhojanny Ventura</t>
  </si>
  <si>
    <t>Ivanna María Fuentes Javier</t>
  </si>
  <si>
    <t>Juan Francisco Sánchez Almonte</t>
  </si>
  <si>
    <t>Eliézer Joel Cassó Rodríguez</t>
  </si>
  <si>
    <t>Elizabeth Veras González</t>
  </si>
  <si>
    <t>Estefani Dominicana Castillo Quevedo</t>
  </si>
  <si>
    <t>Eusebio Benítez</t>
  </si>
  <si>
    <t>Julissa Milagros Guerrero Castro</t>
  </si>
  <si>
    <t>Liliana Suero Morales</t>
  </si>
  <si>
    <t xml:space="preserve">Lucia Taveras Polanco </t>
  </si>
  <si>
    <t>Micaela Mateo</t>
  </si>
  <si>
    <t>Narda Lisset Guevara Cornielle</t>
  </si>
  <si>
    <t>Nathalia Justo Ferrer</t>
  </si>
  <si>
    <t>Nurkis De Oleo Ogando</t>
  </si>
  <si>
    <t>Rosa Elisa jiménez Vicente</t>
  </si>
  <si>
    <t>Yeimy Altagracia Trinidad Corporán</t>
  </si>
  <si>
    <t>Yissel Ondina Méndez Cordero</t>
  </si>
  <si>
    <t>Yudy Rodríguez Pichardo</t>
  </si>
  <si>
    <t>Ruth Esther Bussi</t>
  </si>
  <si>
    <t>Sarah Esther Gomera Valerio</t>
  </si>
  <si>
    <t>Judith Ozoria Fermin</t>
  </si>
  <si>
    <t>Danny  Rafael Casado Vicente</t>
  </si>
  <si>
    <t>Awilda Altagracia  Rodríguez Pérez</t>
  </si>
  <si>
    <t>Idalia Dolores Frontal Ferreira</t>
  </si>
  <si>
    <t>Bartola Alexis Pérez Mateo</t>
  </si>
  <si>
    <t>Arlyn Alejandra Núñez Vargas</t>
  </si>
  <si>
    <t>Nurys Margarita Cabreja Olea</t>
  </si>
  <si>
    <t>Jhonnier  Anthony Abreu Cepeda</t>
  </si>
  <si>
    <t>Wendy Alexandra Peralta Salazar</t>
  </si>
  <si>
    <t>Altagracia Matos Batista</t>
  </si>
  <si>
    <t>Amarilis Canario De Los Santos</t>
  </si>
  <si>
    <t>Desiree Yomayra Arias Ozuna</t>
  </si>
  <si>
    <t>Juan Carlos Alvarez Capellán</t>
  </si>
  <si>
    <t>Julio Alberto García Valerio</t>
  </si>
  <si>
    <t>Maite Marte Cruz</t>
  </si>
  <si>
    <t>Richard Ferrera</t>
  </si>
  <si>
    <t>Rufino Gregorio Avila Calzado</t>
  </si>
  <si>
    <t>Mensajero Externo</t>
  </si>
  <si>
    <t>Wilson Starling Medina</t>
  </si>
  <si>
    <t xml:space="preserve">José Luís Liranzo Paulino </t>
  </si>
  <si>
    <t>Contratado e igualado</t>
  </si>
  <si>
    <t xml:space="preserve">                          </t>
  </si>
  <si>
    <t>ISR</t>
  </si>
  <si>
    <t>Patria Minerva Rodríguez Tavárez</t>
  </si>
  <si>
    <t>José Amauris Peralta</t>
  </si>
  <si>
    <t>Gte. Centro de Atención Presencial</t>
  </si>
  <si>
    <t>Angela De La Rosa Pérez</t>
  </si>
  <si>
    <t>Asesor Financiero</t>
  </si>
  <si>
    <t>Rosanna Gregoria Díaz Tejeda</t>
  </si>
  <si>
    <t>Rennee Denisse Abreu Santana</t>
  </si>
  <si>
    <t>Lorenzo Antonio Espinal Liriano</t>
  </si>
  <si>
    <t>Ana Lucia Jacqueline Baez Almonte</t>
  </si>
  <si>
    <t>Esp. Relaciones Internacionales</t>
  </si>
  <si>
    <t>Revisado Por:</t>
  </si>
  <si>
    <t>_________________________________________</t>
  </si>
  <si>
    <t>Lic. Elizabeth Ramirez</t>
  </si>
  <si>
    <t>Lic. Santa García</t>
  </si>
  <si>
    <t>Ing. Armando García</t>
  </si>
  <si>
    <t>Gerente Financiero</t>
  </si>
  <si>
    <t>"Año de la Superación del Analfabetismo"</t>
  </si>
  <si>
    <t>Revisado por:</t>
  </si>
  <si>
    <t>Lic. Rafael Antonio Germosen Andujar</t>
  </si>
  <si>
    <t>Contralos Gral. De la República</t>
  </si>
  <si>
    <t>_______________________________</t>
  </si>
  <si>
    <t>Dir. Administrativo y Financiero</t>
  </si>
  <si>
    <t>Kenia Guillermina Pimentel Feliz</t>
  </si>
  <si>
    <t>Aux. Administrativo I</t>
  </si>
  <si>
    <t>Ricardo Enmanuel Rivas</t>
  </si>
  <si>
    <t>Aux. De mantenimiento</t>
  </si>
  <si>
    <t>Dominicana Altagracia Oviedo Sánchez</t>
  </si>
  <si>
    <t>Analista de Datos</t>
  </si>
  <si>
    <t>Seguro Savica</t>
  </si>
  <si>
    <t>Julieta Isabel Hidalgo Jiménez</t>
  </si>
  <si>
    <t>Kirsis Paulino Valdez</t>
  </si>
  <si>
    <t>Esmerejildo Ramírez Díaz</t>
  </si>
  <si>
    <t>Otonier Mateo Beltré</t>
  </si>
  <si>
    <t>Auxiliar Comité Provincial de e-Gob</t>
  </si>
  <si>
    <t>Relaciones Internacionales</t>
  </si>
  <si>
    <t>Stiven Paul Díaz Rivera</t>
  </si>
  <si>
    <t>Responsable de Acceso a la Información</t>
  </si>
  <si>
    <t>Juan Francisco Fabian Javier</t>
  </si>
  <si>
    <t>Electricista</t>
  </si>
  <si>
    <t>Edward José Joseph Encarnación</t>
  </si>
  <si>
    <t>David Del Rosario Encarnación</t>
  </si>
  <si>
    <t>Asesor Legal</t>
  </si>
  <si>
    <t>Analista de Estándares y Normativas</t>
  </si>
  <si>
    <t>Consultor de Estándares y Normativas</t>
  </si>
  <si>
    <t>Auditor de Estándares NORTIC</t>
  </si>
  <si>
    <t>Luís Emilio Fernández Cuevas</t>
  </si>
  <si>
    <t>Cristian Guzmán Báez</t>
  </si>
  <si>
    <t>José Fernando Bueno Soto</t>
  </si>
  <si>
    <t>Odilis Amador Ramírez</t>
  </si>
  <si>
    <t>Centro de Atención Presencial</t>
  </si>
  <si>
    <t>Analista de Presupuesto</t>
  </si>
  <si>
    <t>Aux. Administrativo III</t>
  </si>
  <si>
    <t>Hihanna Rafaelina Jackson Tremols</t>
  </si>
  <si>
    <t>Enc. Antedespacho</t>
  </si>
  <si>
    <t>Haidy Patricia Ferreras Feliz</t>
  </si>
  <si>
    <t>Roberto Amaury Reyna Liberato</t>
  </si>
  <si>
    <t>Ambar Miguelina Méndez</t>
  </si>
  <si>
    <t>Coordinador Relaciones Informativas</t>
  </si>
  <si>
    <t>Bismark Amauri Collado Abreu</t>
  </si>
  <si>
    <t>Encargado Servicios Generales</t>
  </si>
  <si>
    <t>Oscar Fernando Mañón Concepción</t>
  </si>
  <si>
    <t>Asesor Mercadeo y Servicios del Data Center</t>
  </si>
  <si>
    <t>Luisa Montero Montero</t>
  </si>
  <si>
    <t>Rosalva Serrano Paulino</t>
  </si>
  <si>
    <t>Yulyver Miguel Calcaño</t>
  </si>
  <si>
    <t>Auxiliar</t>
  </si>
  <si>
    <t>Carmen Vásquez Tirado</t>
  </si>
  <si>
    <t>José Arismendy Ferreras Moquete</t>
  </si>
  <si>
    <t>Richard Arturo Montero Peguero</t>
  </si>
  <si>
    <t>Auxiliar de Comunicaciones</t>
  </si>
  <si>
    <t>Auxiliar de Mantenimiento</t>
  </si>
  <si>
    <t>Auxiliar de Almacén y Suminisro</t>
  </si>
  <si>
    <t>Anthony Hernández Otaño</t>
  </si>
  <si>
    <t>Isaías Brevant La Lima</t>
  </si>
  <si>
    <t>Junior Alberto Pujols Alcántara</t>
  </si>
  <si>
    <t>María Altagracia Jiménez Alvarez</t>
  </si>
  <si>
    <t>Yoneidy Méndez Luciano</t>
  </si>
  <si>
    <t>Facilitador</t>
  </si>
  <si>
    <t>Juan Andrés Moreno Dini</t>
  </si>
  <si>
    <t>Elpidio de JesúsWest Batista</t>
  </si>
  <si>
    <t>María Altagracia Martínez Rosario</t>
  </si>
  <si>
    <t>Franchesca Catalino Mojica</t>
  </si>
  <si>
    <t>Pasante</t>
  </si>
  <si>
    <t>Carlos Manuel Rosario Lebrón</t>
  </si>
  <si>
    <t>Luís Camilo González</t>
  </si>
  <si>
    <t>Alexandra Coplin Paredes</t>
  </si>
  <si>
    <t>Asesor de Desarrollo y Gestión de Proyectos</t>
  </si>
  <si>
    <t>Julio Salvador Peña del Rosario</t>
  </si>
  <si>
    <t>Alejandra Pérez Matínez</t>
  </si>
  <si>
    <t>Auxiliar Administrativa II</t>
  </si>
  <si>
    <t>Niurka Mercedes De la Cruz Fernández</t>
  </si>
  <si>
    <t>Coord. Relaciones Interinstitucionales</t>
  </si>
  <si>
    <t>Relaciones Interinstitucionales</t>
  </si>
  <si>
    <t>Coord. de Centros</t>
  </si>
  <si>
    <t>Dir.  Tecnologías de la Información</t>
  </si>
  <si>
    <t>Dir. Dirección de Estudios, Investigación y Estrategia de e-Gob</t>
  </si>
  <si>
    <t>Enc.División Telecomunicaciones</t>
  </si>
  <si>
    <t>Dirección Planificación y Desarrollo</t>
  </si>
  <si>
    <t>Enc. Sección Centro de Estudios</t>
  </si>
  <si>
    <t>Gestor de Redes Sociales</t>
  </si>
  <si>
    <t>Gte. de Comunicaciones</t>
  </si>
  <si>
    <t>Centro de Atención Ciudadana</t>
  </si>
  <si>
    <t>Ramona Cristina Morel Javier</t>
  </si>
  <si>
    <t>Nómina de Sueldos: Compensación Servicios de Seguridad</t>
  </si>
  <si>
    <t>Yudelka Díaz</t>
  </si>
  <si>
    <t>Alba Nidia Viola Familia</t>
  </si>
  <si>
    <t>Diego Armando Pérez Espinosa</t>
  </si>
  <si>
    <t>Pasante de TI</t>
  </si>
  <si>
    <t>Juan Antonio Medrano González</t>
  </si>
  <si>
    <t>Ana Nidia Núñez Capellán</t>
  </si>
  <si>
    <t>Ana Martina De La Rosa Valdez</t>
  </si>
  <si>
    <t>Algenis Eduardo Vólquez</t>
  </si>
  <si>
    <t>Karim Vallejo Henríquez</t>
  </si>
  <si>
    <t>Enc. de Seguridad</t>
  </si>
  <si>
    <t>Clement Yariel Ramírez Feliz</t>
  </si>
  <si>
    <t>Lauterio Peralta</t>
  </si>
  <si>
    <t>Simón Manzueta Laurencio</t>
  </si>
  <si>
    <t>Cándida Mayrenilde Herrera Muñoz</t>
  </si>
  <si>
    <t>Analista de Proyectos</t>
  </si>
  <si>
    <t>Linen De Jesús Minier Santana</t>
  </si>
  <si>
    <t>CERTIFICO QUE ESTA NOMINA DE PAGO QUE CONSTA DE ***23 HOJAS, ESTA CORRECTA Y COMPLETA Y QUE LAS PERSONAS ENUMERADAS EN LA MISMA SON LAS QUE A LA FECHA FIGURAN EN LOS RECORDS DE PERSONAL QUE MANTIENE LA OPTIC.</t>
  </si>
  <si>
    <t>PROCESADA AL DIA 23/3/2015</t>
  </si>
  <si>
    <t>RECAPITULACION DE LA NOMINA MARZO 2015</t>
  </si>
  <si>
    <t>Magdaleno Paz De Los Santos De La Cruz</t>
  </si>
  <si>
    <r>
      <t>Correspondiente al mes de Marzo del</t>
    </r>
    <r>
      <rPr>
        <b/>
        <u/>
        <sz val="14"/>
        <rFont val="Arial"/>
        <family val="2"/>
      </rPr>
      <t xml:space="preserve"> 2015</t>
    </r>
  </si>
  <si>
    <r>
      <t xml:space="preserve">Correspondiente al mes de Marzo del </t>
    </r>
    <r>
      <rPr>
        <b/>
        <u/>
        <sz val="14"/>
        <rFont val="Arial"/>
        <family val="2"/>
      </rPr>
      <t>2015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</si>
</sst>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6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6"/>
      <name val="Times New Roman"/>
      <family val="1"/>
    </font>
    <font>
      <b/>
      <sz val="26"/>
      <name val="Arial"/>
      <family val="2"/>
    </font>
    <font>
      <sz val="26"/>
      <name val="Arial"/>
      <family val="2"/>
    </font>
    <font>
      <b/>
      <sz val="22"/>
      <name val="Arial"/>
      <family val="2"/>
    </font>
    <font>
      <sz val="13"/>
      <color rgb="FFFF0000"/>
      <name val="Arial"/>
      <family val="2"/>
    </font>
    <font>
      <b/>
      <sz val="26"/>
      <color rgb="FFFF0000"/>
      <name val="Arial"/>
      <family val="2"/>
    </font>
    <font>
      <sz val="26"/>
      <color rgb="FFFF0000"/>
      <name val="Arial"/>
      <family val="2"/>
    </font>
    <font>
      <b/>
      <sz val="24"/>
      <color rgb="FFFF0000"/>
      <name val="Arial"/>
      <family val="2"/>
    </font>
    <font>
      <sz val="24"/>
      <color rgb="FFFF0000"/>
      <name val="Arial"/>
      <family val="2"/>
    </font>
    <font>
      <b/>
      <sz val="2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43" fontId="4" fillId="0" borderId="0" xfId="1" applyFont="1" applyFill="1" applyAlignment="1">
      <alignment vertical="center"/>
    </xf>
    <xf numFmtId="43" fontId="4" fillId="0" borderId="0" xfId="1" applyFont="1" applyAlignment="1">
      <alignment vertical="center"/>
    </xf>
    <xf numFmtId="4" fontId="6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vertical="center" wrapText="1"/>
    </xf>
    <xf numFmtId="4" fontId="6" fillId="0" borderId="8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4" fontId="6" fillId="0" borderId="11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2" fontId="6" fillId="0" borderId="8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3" fontId="6" fillId="0" borderId="8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center" vertical="center"/>
    </xf>
    <xf numFmtId="0" fontId="3" fillId="0" borderId="0" xfId="3" applyAlignment="1">
      <alignment vertical="center"/>
    </xf>
    <xf numFmtId="0" fontId="3" fillId="0" borderId="0" xfId="3"/>
    <xf numFmtId="0" fontId="2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16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14" fontId="6" fillId="0" borderId="5" xfId="3" applyNumberFormat="1" applyFont="1" applyFill="1" applyBorder="1" applyAlignment="1">
      <alignment horizontal="center" vertical="center" wrapText="1"/>
    </xf>
    <xf numFmtId="14" fontId="6" fillId="0" borderId="14" xfId="3" applyNumberFormat="1" applyFont="1" applyFill="1" applyBorder="1" applyAlignment="1">
      <alignment horizontal="center" vertical="center" wrapText="1"/>
    </xf>
    <xf numFmtId="4" fontId="6" fillId="0" borderId="9" xfId="3" applyNumberFormat="1" applyFont="1" applyFill="1" applyBorder="1" applyAlignment="1">
      <alignment horizontal="center" vertical="center"/>
    </xf>
    <xf numFmtId="4" fontId="6" fillId="0" borderId="6" xfId="3" applyNumberFormat="1" applyFont="1" applyFill="1" applyBorder="1" applyAlignment="1">
      <alignment horizontal="right" vertical="center"/>
    </xf>
    <xf numFmtId="2" fontId="6" fillId="0" borderId="9" xfId="3" applyNumberFormat="1" applyFont="1" applyFill="1" applyBorder="1" applyAlignment="1">
      <alignment horizontal="right" vertical="center"/>
    </xf>
    <xf numFmtId="4" fontId="6" fillId="0" borderId="10" xfId="3" applyNumberFormat="1" applyFont="1" applyFill="1" applyBorder="1" applyAlignment="1">
      <alignment horizontal="right" vertical="center"/>
    </xf>
    <xf numFmtId="4" fontId="6" fillId="0" borderId="10" xfId="3" applyNumberFormat="1" applyFont="1" applyFill="1" applyBorder="1" applyAlignment="1">
      <alignment horizontal="center" vertical="center"/>
    </xf>
    <xf numFmtId="4" fontId="6" fillId="0" borderId="0" xfId="3" applyNumberFormat="1" applyFont="1" applyFill="1" applyBorder="1" applyAlignment="1">
      <alignment horizontal="right" vertical="center"/>
    </xf>
    <xf numFmtId="4" fontId="6" fillId="0" borderId="18" xfId="3" applyNumberFormat="1" applyFont="1" applyFill="1" applyBorder="1" applyAlignment="1">
      <alignment horizontal="right" vertical="center"/>
    </xf>
    <xf numFmtId="0" fontId="3" fillId="0" borderId="0" xfId="3" applyFill="1"/>
    <xf numFmtId="0" fontId="6" fillId="0" borderId="19" xfId="3" applyFont="1" applyFill="1" applyBorder="1" applyAlignment="1">
      <alignment horizontal="center" vertical="center"/>
    </xf>
    <xf numFmtId="0" fontId="4" fillId="0" borderId="20" xfId="3" applyFont="1" applyFill="1" applyBorder="1" applyAlignment="1">
      <alignment horizontal="center" vertical="center" wrapText="1"/>
    </xf>
    <xf numFmtId="0" fontId="4" fillId="0" borderId="21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 vertical="center" wrapText="1"/>
    </xf>
    <xf numFmtId="4" fontId="6" fillId="0" borderId="11" xfId="3" applyNumberFormat="1" applyFont="1" applyFill="1" applyBorder="1" applyAlignment="1">
      <alignment horizontal="center" vertical="center"/>
    </xf>
    <xf numFmtId="4" fontId="6" fillId="0" borderId="8" xfId="3" applyNumberFormat="1" applyFont="1" applyFill="1" applyBorder="1" applyAlignment="1">
      <alignment horizontal="center" vertical="center"/>
    </xf>
    <xf numFmtId="2" fontId="6" fillId="0" borderId="8" xfId="3" applyNumberFormat="1" applyFont="1" applyFill="1" applyBorder="1" applyAlignment="1">
      <alignment horizontal="center" vertical="center"/>
    </xf>
    <xf numFmtId="14" fontId="6" fillId="0" borderId="23" xfId="3" applyNumberFormat="1" applyFont="1" applyFill="1" applyBorder="1" applyAlignment="1">
      <alignment horizontal="center" vertical="center" wrapText="1"/>
    </xf>
    <xf numFmtId="14" fontId="6" fillId="0" borderId="24" xfId="3" applyNumberFormat="1" applyFont="1" applyFill="1" applyBorder="1" applyAlignment="1">
      <alignment horizontal="center" vertical="center" wrapText="1"/>
    </xf>
    <xf numFmtId="4" fontId="6" fillId="0" borderId="6" xfId="3" applyNumberFormat="1" applyFont="1" applyFill="1" applyBorder="1" applyAlignment="1">
      <alignment horizontal="center" vertical="center"/>
    </xf>
    <xf numFmtId="0" fontId="6" fillId="0" borderId="20" xfId="3" applyFont="1" applyFill="1" applyBorder="1" applyAlignment="1">
      <alignment vertical="center" wrapText="1"/>
    </xf>
    <xf numFmtId="0" fontId="6" fillId="0" borderId="2" xfId="3" applyFont="1" applyFill="1" applyBorder="1" applyAlignment="1">
      <alignment vertical="center" wrapText="1"/>
    </xf>
    <xf numFmtId="0" fontId="6" fillId="0" borderId="25" xfId="3" applyFont="1" applyFill="1" applyBorder="1" applyAlignment="1">
      <alignment vertical="center" wrapText="1"/>
    </xf>
    <xf numFmtId="0" fontId="6" fillId="0" borderId="15" xfId="3" applyFont="1" applyFill="1" applyBorder="1" applyAlignment="1">
      <alignment vertical="center" wrapText="1"/>
    </xf>
    <xf numFmtId="4" fontId="6" fillId="0" borderId="11" xfId="3" applyNumberFormat="1" applyFont="1" applyFill="1" applyBorder="1" applyAlignment="1">
      <alignment horizontal="right" vertical="center"/>
    </xf>
    <xf numFmtId="4" fontId="6" fillId="0" borderId="9" xfId="3" applyNumberFormat="1" applyFont="1" applyFill="1" applyBorder="1" applyAlignment="1">
      <alignment horizontal="right" vertical="center"/>
    </xf>
    <xf numFmtId="4" fontId="6" fillId="0" borderId="8" xfId="3" applyNumberFormat="1" applyFont="1" applyFill="1" applyBorder="1" applyAlignment="1">
      <alignment horizontal="right" vertical="center"/>
    </xf>
    <xf numFmtId="0" fontId="6" fillId="0" borderId="21" xfId="3" applyFont="1" applyFill="1" applyBorder="1" applyAlignment="1">
      <alignment vertical="center" wrapText="1"/>
    </xf>
    <xf numFmtId="0" fontId="4" fillId="4" borderId="26" xfId="3" applyFont="1" applyFill="1" applyBorder="1" applyAlignment="1">
      <alignment horizontal="center" vertical="center"/>
    </xf>
    <xf numFmtId="0" fontId="4" fillId="4" borderId="27" xfId="3" applyFont="1" applyFill="1" applyBorder="1" applyAlignment="1">
      <alignment vertical="center" wrapText="1"/>
    </xf>
    <xf numFmtId="0" fontId="4" fillId="4" borderId="4" xfId="3" applyFont="1" applyFill="1" applyBorder="1" applyAlignment="1">
      <alignment vertical="center" wrapText="1"/>
    </xf>
    <xf numFmtId="0" fontId="4" fillId="4" borderId="28" xfId="3" applyFont="1" applyFill="1" applyBorder="1" applyAlignment="1">
      <alignment vertical="center" wrapText="1"/>
    </xf>
    <xf numFmtId="4" fontId="4" fillId="4" borderId="27" xfId="3" applyNumberFormat="1" applyFont="1" applyFill="1" applyBorder="1" applyAlignment="1">
      <alignment horizontal="right" vertical="center"/>
    </xf>
    <xf numFmtId="0" fontId="4" fillId="0" borderId="0" xfId="3" applyFont="1" applyAlignment="1">
      <alignment vertical="center"/>
    </xf>
    <xf numFmtId="4" fontId="4" fillId="0" borderId="0" xfId="3" applyNumberFormat="1" applyFont="1" applyAlignment="1">
      <alignment vertical="center"/>
    </xf>
    <xf numFmtId="0" fontId="4" fillId="0" borderId="0" xfId="3" applyFont="1" applyBorder="1" applyAlignment="1">
      <alignment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4" fontId="6" fillId="0" borderId="0" xfId="3" applyNumberFormat="1" applyFont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0" xfId="3" applyFont="1" applyFill="1" applyAlignment="1">
      <alignment vertical="center"/>
    </xf>
    <xf numFmtId="0" fontId="3" fillId="0" borderId="0" xfId="3" applyFill="1" applyAlignment="1">
      <alignment vertical="center"/>
    </xf>
    <xf numFmtId="0" fontId="1" fillId="0" borderId="0" xfId="3" applyFont="1" applyFill="1" applyAlignment="1">
      <alignment horizontal="center" vertical="center"/>
    </xf>
    <xf numFmtId="0" fontId="2" fillId="0" borderId="0" xfId="3" applyFont="1" applyFill="1" applyAlignment="1">
      <alignment horizontal="center" vertical="center"/>
    </xf>
    <xf numFmtId="4" fontId="4" fillId="0" borderId="0" xfId="3" applyNumberFormat="1" applyFont="1" applyFill="1" applyAlignment="1">
      <alignment vertical="center"/>
    </xf>
    <xf numFmtId="4" fontId="6" fillId="0" borderId="0" xfId="3" applyNumberFormat="1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" fontId="6" fillId="0" borderId="29" xfId="3" applyNumberFormat="1" applyFont="1" applyFill="1" applyBorder="1" applyAlignment="1">
      <alignment horizontal="center" vertical="center"/>
    </xf>
    <xf numFmtId="3" fontId="6" fillId="0" borderId="19" xfId="3" applyNumberFormat="1" applyFont="1" applyFill="1" applyBorder="1" applyAlignment="1">
      <alignment horizontal="center" vertical="center"/>
    </xf>
    <xf numFmtId="4" fontId="6" fillId="0" borderId="19" xfId="3" applyNumberFormat="1" applyFont="1" applyFill="1" applyBorder="1" applyAlignment="1">
      <alignment vertical="center"/>
    </xf>
    <xf numFmtId="4" fontId="4" fillId="4" borderId="16" xfId="3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7" fillId="0" borderId="0" xfId="0" applyFont="1"/>
    <xf numFmtId="0" fontId="13" fillId="0" borderId="0" xfId="0" applyFont="1"/>
    <xf numFmtId="4" fontId="13" fillId="0" borderId="0" xfId="0" applyNumberFormat="1" applyFont="1" applyBorder="1"/>
    <xf numFmtId="0" fontId="14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23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4" fontId="23" fillId="0" borderId="0" xfId="0" applyNumberFormat="1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right" vertical="center"/>
    </xf>
    <xf numFmtId="0" fontId="4" fillId="4" borderId="7" xfId="0" applyFont="1" applyFill="1" applyBorder="1" applyAlignment="1">
      <alignment vertical="center" wrapText="1"/>
    </xf>
    <xf numFmtId="4" fontId="4" fillId="4" borderId="7" xfId="0" applyNumberFormat="1" applyFont="1" applyFill="1" applyBorder="1" applyAlignment="1">
      <alignment horizontal="right" vertical="center"/>
    </xf>
    <xf numFmtId="4" fontId="4" fillId="4" borderId="7" xfId="0" applyNumberFormat="1" applyFont="1" applyFill="1" applyBorder="1" applyAlignment="1">
      <alignment horizontal="center" vertical="center"/>
    </xf>
    <xf numFmtId="3" fontId="6" fillId="4" borderId="7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16" fillId="0" borderId="7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horizontal="center" vertical="center" wrapText="1"/>
    </xf>
    <xf numFmtId="4" fontId="20" fillId="0" borderId="12" xfId="0" applyNumberFormat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Alignment="1">
      <alignment vertical="center"/>
    </xf>
    <xf numFmtId="4" fontId="17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3" fillId="0" borderId="0" xfId="3" applyFont="1" applyFill="1"/>
    <xf numFmtId="0" fontId="3" fillId="0" borderId="7" xfId="3" applyFont="1" applyFill="1" applyBorder="1"/>
    <xf numFmtId="0" fontId="10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justify" wrapText="1"/>
    </xf>
    <xf numFmtId="0" fontId="5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4" fillId="2" borderId="5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25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/>
    </xf>
    <xf numFmtId="0" fontId="4" fillId="2" borderId="23" xfId="3" applyFont="1" applyFill="1" applyBorder="1" applyAlignment="1">
      <alignment horizontal="center" vertical="center"/>
    </xf>
    <xf numFmtId="0" fontId="4" fillId="2" borderId="25" xfId="3" applyFont="1" applyFill="1" applyBorder="1" applyAlignment="1">
      <alignment horizontal="center" vertical="center"/>
    </xf>
    <xf numFmtId="0" fontId="4" fillId="2" borderId="40" xfId="3" applyFont="1" applyFill="1" applyBorder="1" applyAlignment="1">
      <alignment horizontal="center" vertical="center" wrapText="1"/>
    </xf>
    <xf numFmtId="0" fontId="4" fillId="2" borderId="9" xfId="3" applyFont="1" applyFill="1" applyBorder="1" applyAlignment="1">
      <alignment horizontal="center" vertical="center" wrapText="1"/>
    </xf>
    <xf numFmtId="0" fontId="4" fillId="5" borderId="43" xfId="3" applyFont="1" applyFill="1" applyBorder="1" applyAlignment="1">
      <alignment horizontal="center" vertical="center" wrapText="1"/>
    </xf>
    <xf numFmtId="0" fontId="4" fillId="2" borderId="31" xfId="3" applyFont="1" applyFill="1" applyBorder="1" applyAlignment="1">
      <alignment horizontal="center" vertical="center"/>
    </xf>
    <xf numFmtId="0" fontId="4" fillId="2" borderId="42" xfId="3" applyFont="1" applyFill="1" applyBorder="1" applyAlignment="1">
      <alignment horizontal="center" vertical="center"/>
    </xf>
    <xf numFmtId="0" fontId="4" fillId="2" borderId="30" xfId="3" applyFont="1" applyFill="1" applyBorder="1" applyAlignment="1">
      <alignment horizontal="center" vertical="center" wrapText="1"/>
    </xf>
    <xf numFmtId="0" fontId="4" fillId="2" borderId="3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4" borderId="5" xfId="3" applyFont="1" applyFill="1" applyBorder="1" applyAlignment="1">
      <alignment horizontal="center" vertical="center" wrapText="1"/>
    </xf>
    <xf numFmtId="0" fontId="4" fillId="4" borderId="23" xfId="3" applyFont="1" applyFill="1" applyBorder="1" applyAlignment="1">
      <alignment horizontal="center" vertical="center" wrapText="1"/>
    </xf>
    <xf numFmtId="0" fontId="4" fillId="4" borderId="25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 wrapText="1"/>
    </xf>
    <xf numFmtId="0" fontId="4" fillId="2" borderId="21" xfId="3" applyFont="1" applyFill="1" applyBorder="1" applyAlignment="1">
      <alignment horizontal="center" vertical="center" wrapText="1"/>
    </xf>
    <xf numFmtId="0" fontId="4" fillId="4" borderId="6" xfId="3" applyFont="1" applyFill="1" applyBorder="1" applyAlignment="1">
      <alignment horizontal="center" vertical="center" wrapText="1"/>
    </xf>
    <xf numFmtId="0" fontId="4" fillId="4" borderId="32" xfId="3" applyFont="1" applyFill="1" applyBorder="1" applyAlignment="1">
      <alignment horizontal="center" vertical="center" wrapText="1"/>
    </xf>
    <xf numFmtId="0" fontId="4" fillId="2" borderId="33" xfId="3" applyFont="1" applyFill="1" applyBorder="1" applyAlignment="1">
      <alignment horizontal="center" vertical="center" wrapText="1"/>
    </xf>
    <xf numFmtId="0" fontId="4" fillId="4" borderId="10" xfId="3" applyFont="1" applyFill="1" applyBorder="1" applyAlignment="1">
      <alignment horizontal="center" vertical="center" wrapText="1"/>
    </xf>
    <xf numFmtId="0" fontId="4" fillId="4" borderId="34" xfId="3" applyFont="1" applyFill="1" applyBorder="1" applyAlignment="1">
      <alignment horizontal="center" vertical="center" wrapText="1"/>
    </xf>
    <xf numFmtId="0" fontId="4" fillId="4" borderId="35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36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6" fillId="0" borderId="10" xfId="3" applyFont="1" applyFill="1" applyBorder="1" applyAlignment="1">
      <alignment horizontal="center" vertical="center" wrapText="1"/>
    </xf>
    <xf numFmtId="0" fontId="6" fillId="0" borderId="8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left" vertical="center"/>
    </xf>
  </cellXfs>
  <cellStyles count="5">
    <cellStyle name="Comma 2" xfId="1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942975</xdr:colOff>
      <xdr:row>0</xdr:row>
      <xdr:rowOff>38100</xdr:rowOff>
    </xdr:from>
    <xdr:to>
      <xdr:col>7</xdr:col>
      <xdr:colOff>657225</xdr:colOff>
      <xdr:row>4</xdr:row>
      <xdr:rowOff>219075</xdr:rowOff>
    </xdr:to>
    <xdr:pic>
      <xdr:nvPicPr>
        <xdr:cNvPr id="2913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992350" y="38100"/>
          <a:ext cx="9715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2924175</xdr:colOff>
      <xdr:row>0</xdr:row>
      <xdr:rowOff>209550</xdr:rowOff>
    </xdr:from>
    <xdr:to>
      <xdr:col>3</xdr:col>
      <xdr:colOff>304800</xdr:colOff>
      <xdr:row>5</xdr:row>
      <xdr:rowOff>9525</xdr:rowOff>
    </xdr:to>
    <xdr:pic>
      <xdr:nvPicPr>
        <xdr:cNvPr id="32027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00650" y="209550"/>
          <a:ext cx="8286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0</xdr:row>
      <xdr:rowOff>38100</xdr:rowOff>
    </xdr:from>
    <xdr:to>
      <xdr:col>7</xdr:col>
      <xdr:colOff>1019175</xdr:colOff>
      <xdr:row>3</xdr:row>
      <xdr:rowOff>152400</xdr:rowOff>
    </xdr:to>
    <xdr:pic>
      <xdr:nvPicPr>
        <xdr:cNvPr id="31036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96425" y="38100"/>
          <a:ext cx="8191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38100</xdr:rowOff>
    </xdr:from>
    <xdr:to>
      <xdr:col>6</xdr:col>
      <xdr:colOff>962025</xdr:colOff>
      <xdr:row>5</xdr:row>
      <xdr:rowOff>0</xdr:rowOff>
    </xdr:to>
    <xdr:pic>
      <xdr:nvPicPr>
        <xdr:cNvPr id="3285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49375" y="38100"/>
          <a:ext cx="9620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K606"/>
  <sheetViews>
    <sheetView tabSelected="1" topLeftCell="E1" zoomScale="70" zoomScaleNormal="70" workbookViewId="0">
      <pane ySplit="14" topLeftCell="A15" activePane="bottomLeft" state="frozen"/>
      <selection pane="bottomLeft" activeCell="C15" sqref="C15"/>
    </sheetView>
  </sheetViews>
  <sheetFormatPr defaultRowHeight="12.75"/>
  <cols>
    <col min="1" max="1" width="10" style="11" customWidth="1"/>
    <col min="2" max="2" width="37" style="11" customWidth="1"/>
    <col min="3" max="3" width="56.140625" style="11" customWidth="1"/>
    <col min="4" max="4" width="42.85546875" style="11" customWidth="1"/>
    <col min="5" max="5" width="40.42578125" style="11" customWidth="1"/>
    <col min="6" max="6" width="24.28515625" style="11" customWidth="1"/>
    <col min="7" max="7" width="18.85546875" style="11" customWidth="1"/>
    <col min="8" max="9" width="17.7109375" style="1" customWidth="1"/>
    <col min="10" max="10" width="17.7109375" style="42" customWidth="1"/>
    <col min="11" max="11" width="15.5703125" style="42" customWidth="1"/>
    <col min="12" max="12" width="17.7109375" style="11" customWidth="1"/>
    <col min="13" max="13" width="16.7109375" style="42" customWidth="1"/>
    <col min="14" max="14" width="19" style="11" customWidth="1"/>
    <col min="15" max="15" width="17.7109375" style="42" customWidth="1"/>
    <col min="16" max="16" width="19" style="11" customWidth="1"/>
    <col min="17" max="17" width="19" style="42" customWidth="1"/>
    <col min="18" max="18" width="21.7109375" style="11" customWidth="1"/>
    <col min="19" max="19" width="16.85546875" style="11" customWidth="1"/>
    <col min="20" max="20" width="15.85546875" style="1" customWidth="1"/>
    <col min="21" max="21" width="15.28515625" style="1" customWidth="1"/>
    <col min="22" max="16384" width="9.140625" style="1"/>
  </cols>
  <sheetData>
    <row r="3" spans="1:19" ht="18">
      <c r="G3" s="12"/>
      <c r="H3" s="4"/>
      <c r="I3" s="7"/>
    </row>
    <row r="5" spans="1:19" ht="22.5" customHeight="1"/>
    <row r="6" spans="1:19" ht="19.5">
      <c r="A6" s="188" t="s">
        <v>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</row>
    <row r="7" spans="1:19" ht="18.75">
      <c r="A7" s="189" t="s">
        <v>296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</row>
    <row r="8" spans="1:19">
      <c r="A8" s="13"/>
      <c r="B8" s="13"/>
      <c r="C8" s="13"/>
      <c r="D8" s="13"/>
      <c r="E8" s="13"/>
      <c r="F8" s="13"/>
      <c r="G8" s="13"/>
      <c r="H8" s="2"/>
      <c r="I8" s="2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 s="11" customFormat="1" ht="18">
      <c r="A9" s="190" t="s">
        <v>36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</row>
    <row r="10" spans="1:19" ht="18">
      <c r="A10" s="187" t="s">
        <v>491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</row>
    <row r="11" spans="1:19" ht="19.5" customHeight="1" thickBot="1">
      <c r="D11" s="14"/>
    </row>
    <row r="12" spans="1:19" s="3" customFormat="1" ht="36.75" customHeight="1">
      <c r="A12" s="175" t="s">
        <v>23</v>
      </c>
      <c r="B12" s="191" t="s">
        <v>19</v>
      </c>
      <c r="C12" s="15"/>
      <c r="D12" s="15"/>
      <c r="E12" s="15"/>
      <c r="F12" s="194" t="s">
        <v>21</v>
      </c>
      <c r="G12" s="194" t="s">
        <v>37</v>
      </c>
      <c r="H12" s="197" t="s">
        <v>38</v>
      </c>
      <c r="I12" s="200" t="s">
        <v>10</v>
      </c>
      <c r="J12" s="200"/>
      <c r="K12" s="200"/>
      <c r="L12" s="200"/>
      <c r="M12" s="200"/>
      <c r="N12" s="200"/>
      <c r="O12" s="201"/>
      <c r="P12" s="173" t="s">
        <v>2</v>
      </c>
      <c r="Q12" s="174"/>
      <c r="R12" s="175" t="s">
        <v>22</v>
      </c>
      <c r="S12" s="175" t="s">
        <v>5</v>
      </c>
    </row>
    <row r="13" spans="1:19" s="3" customFormat="1" ht="37.5" customHeight="1">
      <c r="A13" s="176"/>
      <c r="B13" s="192"/>
      <c r="C13" s="16" t="s">
        <v>29</v>
      </c>
      <c r="D13" s="16" t="s">
        <v>20</v>
      </c>
      <c r="E13" s="16" t="s">
        <v>24</v>
      </c>
      <c r="F13" s="195"/>
      <c r="G13" s="195"/>
      <c r="H13" s="198"/>
      <c r="I13" s="178" t="s">
        <v>13</v>
      </c>
      <c r="J13" s="178"/>
      <c r="K13" s="179" t="s">
        <v>11</v>
      </c>
      <c r="L13" s="181" t="s">
        <v>14</v>
      </c>
      <c r="M13" s="178"/>
      <c r="N13" s="182" t="s">
        <v>12</v>
      </c>
      <c r="O13" s="183" t="s">
        <v>0</v>
      </c>
      <c r="P13" s="183" t="s">
        <v>4</v>
      </c>
      <c r="Q13" s="185" t="s">
        <v>1</v>
      </c>
      <c r="R13" s="176"/>
      <c r="S13" s="176"/>
    </row>
    <row r="14" spans="1:19" s="3" customFormat="1" ht="45.75" customHeight="1" thickBot="1">
      <c r="A14" s="177"/>
      <c r="B14" s="193"/>
      <c r="C14" s="17"/>
      <c r="D14" s="17"/>
      <c r="E14" s="17"/>
      <c r="F14" s="196"/>
      <c r="G14" s="196"/>
      <c r="H14" s="199"/>
      <c r="I14" s="18" t="s">
        <v>6</v>
      </c>
      <c r="J14" s="157" t="s">
        <v>7</v>
      </c>
      <c r="K14" s="180"/>
      <c r="L14" s="18" t="s">
        <v>8</v>
      </c>
      <c r="M14" s="157" t="s">
        <v>9</v>
      </c>
      <c r="N14" s="180"/>
      <c r="O14" s="184"/>
      <c r="P14" s="184"/>
      <c r="Q14" s="186"/>
      <c r="R14" s="177"/>
      <c r="S14" s="177"/>
    </row>
    <row r="15" spans="1:19" s="6" customFormat="1" ht="48" customHeight="1">
      <c r="A15" s="29">
        <v>1</v>
      </c>
      <c r="B15" s="30" t="s">
        <v>41</v>
      </c>
      <c r="C15" s="30" t="s">
        <v>42</v>
      </c>
      <c r="D15" s="31" t="s">
        <v>43</v>
      </c>
      <c r="E15" s="33" t="s">
        <v>40</v>
      </c>
      <c r="F15" s="35">
        <v>31000</v>
      </c>
      <c r="G15" s="35"/>
      <c r="H15" s="28">
        <v>25</v>
      </c>
      <c r="I15" s="28">
        <f>+F15*2.87%</f>
        <v>889.7</v>
      </c>
      <c r="J15" s="28">
        <f>+F15*7.1%</f>
        <v>2201</v>
      </c>
      <c r="K15" s="41">
        <v>341</v>
      </c>
      <c r="L15" s="36">
        <f>+F15*3.04%</f>
        <v>942.4</v>
      </c>
      <c r="M15" s="36">
        <f>+F15*7.09%</f>
        <v>2197.9</v>
      </c>
      <c r="N15" s="28"/>
      <c r="O15" s="28">
        <f>SUM(I15:N15)</f>
        <v>6572</v>
      </c>
      <c r="P15" s="28">
        <f>+G15+H15+I15+L15+N15</f>
        <v>1857.1</v>
      </c>
      <c r="Q15" s="34">
        <f>+J15+K15+M15</f>
        <v>4739.8999999999996</v>
      </c>
      <c r="R15" s="28">
        <f>+F15-P15</f>
        <v>29142.9</v>
      </c>
      <c r="S15" s="37">
        <v>111</v>
      </c>
    </row>
    <row r="16" spans="1:19" s="6" customFormat="1" ht="17.100000000000001" customHeight="1">
      <c r="A16" s="29"/>
      <c r="B16" s="30"/>
      <c r="C16" s="30"/>
      <c r="D16" s="31"/>
      <c r="E16" s="31"/>
      <c r="F16" s="39"/>
      <c r="G16" s="144"/>
      <c r="H16" s="28"/>
      <c r="I16" s="35"/>
      <c r="J16" s="35"/>
      <c r="K16" s="43"/>
      <c r="L16" s="35"/>
      <c r="M16" s="35"/>
      <c r="N16" s="35"/>
      <c r="O16" s="35"/>
      <c r="P16" s="35"/>
      <c r="Q16" s="39"/>
      <c r="R16" s="35"/>
      <c r="S16" s="46"/>
    </row>
    <row r="17" spans="1:19" s="6" customFormat="1" ht="48" customHeight="1">
      <c r="A17" s="29">
        <v>2</v>
      </c>
      <c r="B17" s="30" t="s">
        <v>44</v>
      </c>
      <c r="C17" s="30" t="s">
        <v>45</v>
      </c>
      <c r="D17" s="31" t="s">
        <v>46</v>
      </c>
      <c r="E17" s="33" t="s">
        <v>40</v>
      </c>
      <c r="F17" s="40">
        <v>11000</v>
      </c>
      <c r="G17" s="145"/>
      <c r="H17" s="28">
        <v>25</v>
      </c>
      <c r="I17" s="28">
        <f>+F17*2.87%</f>
        <v>315.7</v>
      </c>
      <c r="J17" s="28">
        <f>+F17*7.1%</f>
        <v>780.99999999999989</v>
      </c>
      <c r="K17" s="41">
        <v>121</v>
      </c>
      <c r="L17" s="36">
        <f>+F17*3.04%</f>
        <v>334.4</v>
      </c>
      <c r="M17" s="36">
        <f>+F17*7.09%</f>
        <v>779.90000000000009</v>
      </c>
      <c r="N17" s="28"/>
      <c r="O17" s="28">
        <f>SUM(I17:N17)</f>
        <v>2332</v>
      </c>
      <c r="P17" s="28">
        <f>+G17+H17+I17+L17+N17</f>
        <v>675.09999999999991</v>
      </c>
      <c r="Q17" s="34">
        <f>+J17+K17+M17</f>
        <v>1681.9</v>
      </c>
      <c r="R17" s="28">
        <f>+F17-P17</f>
        <v>10324.9</v>
      </c>
      <c r="S17" s="37">
        <v>111</v>
      </c>
    </row>
    <row r="18" spans="1:19" s="6" customFormat="1" ht="17.25" customHeight="1">
      <c r="A18" s="29"/>
      <c r="B18" s="30"/>
      <c r="C18" s="30"/>
      <c r="D18" s="31"/>
      <c r="E18" s="33"/>
      <c r="F18" s="40"/>
      <c r="G18" s="145"/>
      <c r="H18" s="28"/>
      <c r="I18" s="35"/>
      <c r="J18" s="35"/>
      <c r="K18" s="43"/>
      <c r="L18" s="35"/>
      <c r="M18" s="35"/>
      <c r="N18" s="35"/>
      <c r="O18" s="35"/>
      <c r="P18" s="35"/>
      <c r="Q18" s="39"/>
      <c r="R18" s="35"/>
      <c r="S18" s="46"/>
    </row>
    <row r="19" spans="1:19" s="6" customFormat="1" ht="48" customHeight="1">
      <c r="A19" s="29">
        <v>3</v>
      </c>
      <c r="B19" s="30" t="s">
        <v>47</v>
      </c>
      <c r="C19" s="30" t="s">
        <v>45</v>
      </c>
      <c r="D19" s="31" t="s">
        <v>46</v>
      </c>
      <c r="E19" s="33" t="s">
        <v>40</v>
      </c>
      <c r="F19" s="40">
        <v>12500</v>
      </c>
      <c r="G19" s="145"/>
      <c r="H19" s="28">
        <v>25</v>
      </c>
      <c r="I19" s="28">
        <f>+F19*2.87%</f>
        <v>358.75</v>
      </c>
      <c r="J19" s="28">
        <f>+F19*7.1%</f>
        <v>887.49999999999989</v>
      </c>
      <c r="K19" s="41">
        <v>137.5</v>
      </c>
      <c r="L19" s="36">
        <f>+F19*3.04%</f>
        <v>380</v>
      </c>
      <c r="M19" s="36">
        <f>+F19*7.09%</f>
        <v>886.25000000000011</v>
      </c>
      <c r="N19" s="28"/>
      <c r="O19" s="28">
        <f>SUM(I19:N19)</f>
        <v>2650</v>
      </c>
      <c r="P19" s="28">
        <f>+G19+H19+I19+L19+N19</f>
        <v>763.75</v>
      </c>
      <c r="Q19" s="34">
        <f>+J19+K19+M19</f>
        <v>1911.25</v>
      </c>
      <c r="R19" s="28">
        <f>+F19-P19</f>
        <v>11736.25</v>
      </c>
      <c r="S19" s="37">
        <v>111</v>
      </c>
    </row>
    <row r="20" spans="1:19" s="6" customFormat="1" ht="17.100000000000001" customHeight="1">
      <c r="A20" s="29"/>
      <c r="B20" s="30"/>
      <c r="C20" s="30"/>
      <c r="D20" s="31"/>
      <c r="E20" s="33"/>
      <c r="F20" s="40"/>
      <c r="G20" s="145"/>
      <c r="H20" s="28"/>
      <c r="I20" s="32"/>
      <c r="J20" s="32"/>
      <c r="K20" s="32"/>
      <c r="L20" s="32"/>
      <c r="M20" s="32"/>
      <c r="N20" s="32"/>
      <c r="O20" s="32"/>
      <c r="P20" s="32"/>
      <c r="Q20" s="44"/>
      <c r="R20" s="32"/>
      <c r="S20" s="46"/>
    </row>
    <row r="21" spans="1:19" s="6" customFormat="1" ht="48" customHeight="1">
      <c r="A21" s="29">
        <v>4</v>
      </c>
      <c r="B21" s="30" t="s">
        <v>50</v>
      </c>
      <c r="C21" s="31" t="s">
        <v>51</v>
      </c>
      <c r="D21" s="31" t="s">
        <v>52</v>
      </c>
      <c r="E21" s="33" t="s">
        <v>40</v>
      </c>
      <c r="F21" s="40">
        <v>95000</v>
      </c>
      <c r="G21" s="145">
        <v>11441.29</v>
      </c>
      <c r="H21" s="28">
        <v>25</v>
      </c>
      <c r="I21" s="28">
        <f>+F21*2.87%</f>
        <v>2726.5</v>
      </c>
      <c r="J21" s="28">
        <f>+F21*7.1%</f>
        <v>6744.9999999999991</v>
      </c>
      <c r="K21" s="41">
        <v>380.38</v>
      </c>
      <c r="L21" s="36">
        <v>2628.08</v>
      </c>
      <c r="M21" s="36">
        <v>6129.31</v>
      </c>
      <c r="N21" s="28"/>
      <c r="O21" s="28">
        <f>SUM(I21:N21)</f>
        <v>18609.27</v>
      </c>
      <c r="P21" s="28">
        <f>+G21+H21+I21+L21+N21</f>
        <v>16820.870000000003</v>
      </c>
      <c r="Q21" s="34">
        <f>+J21+K21+M21</f>
        <v>13254.689999999999</v>
      </c>
      <c r="R21" s="28">
        <f>+F21-P21</f>
        <v>78179.13</v>
      </c>
      <c r="S21" s="37">
        <v>111</v>
      </c>
    </row>
    <row r="22" spans="1:19" s="6" customFormat="1" ht="16.5" customHeight="1">
      <c r="A22" s="29"/>
      <c r="B22" s="30"/>
      <c r="C22" s="30"/>
      <c r="D22" s="31"/>
      <c r="E22" s="33"/>
      <c r="F22" s="40"/>
      <c r="G22" s="145"/>
      <c r="H22" s="28"/>
      <c r="I22" s="28"/>
      <c r="J22" s="28"/>
      <c r="K22" s="41"/>
      <c r="L22" s="36"/>
      <c r="M22" s="36"/>
      <c r="N22" s="28"/>
      <c r="O22" s="28"/>
      <c r="P22" s="28"/>
      <c r="Q22" s="34"/>
      <c r="R22" s="28"/>
      <c r="S22" s="37"/>
    </row>
    <row r="23" spans="1:19" s="6" customFormat="1" ht="48" customHeight="1">
      <c r="A23" s="29">
        <v>5</v>
      </c>
      <c r="B23" s="30" t="s">
        <v>53</v>
      </c>
      <c r="C23" s="31" t="s">
        <v>51</v>
      </c>
      <c r="D23" s="31" t="s">
        <v>411</v>
      </c>
      <c r="E23" s="33" t="s">
        <v>40</v>
      </c>
      <c r="F23" s="40">
        <v>47000</v>
      </c>
      <c r="G23" s="145">
        <v>1634.31</v>
      </c>
      <c r="H23" s="28">
        <v>25</v>
      </c>
      <c r="I23" s="28">
        <f>+F23*2.87%</f>
        <v>1348.9</v>
      </c>
      <c r="J23" s="28">
        <f>+F23*7.1%</f>
        <v>3336.9999999999995</v>
      </c>
      <c r="K23" s="41">
        <v>380.38</v>
      </c>
      <c r="L23" s="36">
        <f>+F23*3.04%</f>
        <v>1428.8</v>
      </c>
      <c r="M23" s="36">
        <f>+F23*7.09%</f>
        <v>3332.3</v>
      </c>
      <c r="N23" s="28"/>
      <c r="O23" s="28">
        <f>SUM(I23:N23)</f>
        <v>9827.380000000001</v>
      </c>
      <c r="P23" s="28">
        <f>+G23+H23+I23+L23+N23</f>
        <v>4437.01</v>
      </c>
      <c r="Q23" s="34">
        <f>+J23+K23+M23</f>
        <v>7049.68</v>
      </c>
      <c r="R23" s="28">
        <f>+F23-P23</f>
        <v>42562.99</v>
      </c>
      <c r="S23" s="37">
        <v>111</v>
      </c>
    </row>
    <row r="24" spans="1:19" s="6" customFormat="1" ht="15.75" customHeight="1">
      <c r="A24" s="29"/>
      <c r="B24" s="30"/>
      <c r="C24" s="30"/>
      <c r="D24" s="31"/>
      <c r="E24" s="33"/>
      <c r="F24" s="40"/>
      <c r="G24" s="145"/>
      <c r="H24" s="28"/>
      <c r="I24" s="28"/>
      <c r="J24" s="28"/>
      <c r="K24" s="41"/>
      <c r="L24" s="36"/>
      <c r="M24" s="36"/>
      <c r="N24" s="28"/>
      <c r="O24" s="28"/>
      <c r="P24" s="28"/>
      <c r="Q24" s="34"/>
      <c r="R24" s="28"/>
      <c r="S24" s="37"/>
    </row>
    <row r="25" spans="1:19" s="6" customFormat="1" ht="48" customHeight="1">
      <c r="A25" s="29">
        <v>6</v>
      </c>
      <c r="B25" s="30" t="s">
        <v>54</v>
      </c>
      <c r="C25" s="30" t="s">
        <v>48</v>
      </c>
      <c r="D25" s="31" t="s">
        <v>55</v>
      </c>
      <c r="E25" s="33" t="s">
        <v>40</v>
      </c>
      <c r="F25" s="40">
        <v>55000</v>
      </c>
      <c r="G25" s="145">
        <v>2513.38</v>
      </c>
      <c r="H25" s="28">
        <v>25</v>
      </c>
      <c r="I25" s="28">
        <f>+F25*2.87%</f>
        <v>1578.5</v>
      </c>
      <c r="J25" s="28">
        <f>+F25*7.1%</f>
        <v>3904.9999999999995</v>
      </c>
      <c r="K25" s="41">
        <v>380.38</v>
      </c>
      <c r="L25" s="36">
        <f>+F25*3.04%</f>
        <v>1672</v>
      </c>
      <c r="M25" s="36">
        <f>+F25*7.09%</f>
        <v>3899.5000000000005</v>
      </c>
      <c r="N25" s="28">
        <v>1689.78</v>
      </c>
      <c r="O25" s="28">
        <f>SUM(I25:N25)</f>
        <v>13125.160000000002</v>
      </c>
      <c r="P25" s="28">
        <f>+G25+H25+I25+L25+N25</f>
        <v>7478.66</v>
      </c>
      <c r="Q25" s="34">
        <f>+J25+K25+M25</f>
        <v>8184.8799999999992</v>
      </c>
      <c r="R25" s="28">
        <f>+F25-P25</f>
        <v>47521.34</v>
      </c>
      <c r="S25" s="37">
        <v>111</v>
      </c>
    </row>
    <row r="26" spans="1:19" s="6" customFormat="1" ht="15.75" customHeight="1">
      <c r="A26" s="29"/>
      <c r="B26" s="30"/>
      <c r="C26" s="30"/>
      <c r="D26" s="31"/>
      <c r="E26" s="33"/>
      <c r="F26" s="40"/>
      <c r="G26" s="145"/>
      <c r="H26" s="28"/>
      <c r="I26" s="28"/>
      <c r="J26" s="28"/>
      <c r="K26" s="41"/>
      <c r="L26" s="36"/>
      <c r="M26" s="36"/>
      <c r="N26" s="28"/>
      <c r="O26" s="28"/>
      <c r="P26" s="28"/>
      <c r="Q26" s="34"/>
      <c r="R26" s="28"/>
      <c r="S26" s="37"/>
    </row>
    <row r="27" spans="1:19" s="6" customFormat="1" ht="48" customHeight="1">
      <c r="A27" s="29">
        <v>7</v>
      </c>
      <c r="B27" s="30" t="s">
        <v>58</v>
      </c>
      <c r="C27" s="30" t="s">
        <v>48</v>
      </c>
      <c r="D27" s="31" t="s">
        <v>49</v>
      </c>
      <c r="E27" s="33" t="s">
        <v>40</v>
      </c>
      <c r="F27" s="40">
        <v>30000</v>
      </c>
      <c r="G27" s="145"/>
      <c r="H27" s="28">
        <v>25</v>
      </c>
      <c r="I27" s="28">
        <f>+F27*2.87%</f>
        <v>861</v>
      </c>
      <c r="J27" s="28">
        <f>+F27*7.1%</f>
        <v>2130</v>
      </c>
      <c r="K27" s="41">
        <v>330</v>
      </c>
      <c r="L27" s="36">
        <f>+F27*3.04%</f>
        <v>912</v>
      </c>
      <c r="M27" s="36">
        <f>+F27*7.09%</f>
        <v>2127</v>
      </c>
      <c r="N27" s="28"/>
      <c r="O27" s="28">
        <f>SUM(I27:N27)</f>
        <v>6360</v>
      </c>
      <c r="P27" s="28">
        <f>+G27+H27+I27+L27+N27</f>
        <v>1798</v>
      </c>
      <c r="Q27" s="34">
        <f>+J27+K27+M27</f>
        <v>4587</v>
      </c>
      <c r="R27" s="28">
        <f>+F27-P27</f>
        <v>28202</v>
      </c>
      <c r="S27" s="37">
        <v>111</v>
      </c>
    </row>
    <row r="28" spans="1:19" s="6" customFormat="1" ht="15.75" customHeight="1">
      <c r="A28" s="29"/>
      <c r="B28" s="30"/>
      <c r="C28" s="30"/>
      <c r="D28" s="31"/>
      <c r="E28" s="33"/>
      <c r="F28" s="40"/>
      <c r="G28" s="145"/>
      <c r="H28" s="28"/>
      <c r="I28" s="28"/>
      <c r="J28" s="28"/>
      <c r="K28" s="41"/>
      <c r="L28" s="36"/>
      <c r="M28" s="36"/>
      <c r="N28" s="28"/>
      <c r="O28" s="28"/>
      <c r="P28" s="28"/>
      <c r="Q28" s="34"/>
      <c r="R28" s="28"/>
      <c r="S28" s="37"/>
    </row>
    <row r="29" spans="1:19" s="6" customFormat="1" ht="48" customHeight="1">
      <c r="A29" s="29">
        <v>8</v>
      </c>
      <c r="B29" s="30" t="s">
        <v>59</v>
      </c>
      <c r="C29" s="30" t="s">
        <v>60</v>
      </c>
      <c r="D29" s="31" t="s">
        <v>61</v>
      </c>
      <c r="E29" s="33" t="s">
        <v>40</v>
      </c>
      <c r="F29" s="40">
        <v>41000</v>
      </c>
      <c r="G29" s="145">
        <v>787.5</v>
      </c>
      <c r="H29" s="28">
        <v>25</v>
      </c>
      <c r="I29" s="28">
        <f>+F29*2.87%</f>
        <v>1176.7</v>
      </c>
      <c r="J29" s="28">
        <f>+F29*7.1%</f>
        <v>2910.9999999999995</v>
      </c>
      <c r="K29" s="41">
        <v>380.38</v>
      </c>
      <c r="L29" s="36">
        <f>+F29*3.04%</f>
        <v>1246.4000000000001</v>
      </c>
      <c r="M29" s="36">
        <f>+F29*7.09%</f>
        <v>2906.9</v>
      </c>
      <c r="N29" s="28"/>
      <c r="O29" s="28">
        <f>SUM(I29:N29)</f>
        <v>8621.3799999999992</v>
      </c>
      <c r="P29" s="28">
        <f>+G29+H29+I29+L29+N29</f>
        <v>3235.6000000000004</v>
      </c>
      <c r="Q29" s="34">
        <f>+J29+K29+M29</f>
        <v>6198.28</v>
      </c>
      <c r="R29" s="28">
        <f>+F29-P29</f>
        <v>37764.400000000001</v>
      </c>
      <c r="S29" s="37">
        <v>111</v>
      </c>
    </row>
    <row r="30" spans="1:19" s="6" customFormat="1" ht="15.75" customHeight="1">
      <c r="A30" s="29"/>
      <c r="B30" s="30"/>
      <c r="C30" s="30"/>
      <c r="D30" s="31"/>
      <c r="E30" s="33"/>
      <c r="F30" s="40"/>
      <c r="G30" s="145"/>
      <c r="H30" s="28"/>
      <c r="I30" s="28"/>
      <c r="J30" s="28"/>
      <c r="K30" s="41"/>
      <c r="L30" s="36"/>
      <c r="M30" s="36"/>
      <c r="N30" s="28"/>
      <c r="O30" s="28"/>
      <c r="P30" s="28"/>
      <c r="Q30" s="34"/>
      <c r="R30" s="28"/>
      <c r="S30" s="37"/>
    </row>
    <row r="31" spans="1:19" s="6" customFormat="1" ht="48" customHeight="1">
      <c r="A31" s="29">
        <v>9</v>
      </c>
      <c r="B31" s="30" t="s">
        <v>62</v>
      </c>
      <c r="C31" s="31" t="s">
        <v>63</v>
      </c>
      <c r="D31" s="31" t="s">
        <v>64</v>
      </c>
      <c r="E31" s="33" t="s">
        <v>40</v>
      </c>
      <c r="F31" s="40">
        <v>55000</v>
      </c>
      <c r="G31" s="145">
        <v>2682.36</v>
      </c>
      <c r="H31" s="28">
        <v>25</v>
      </c>
      <c r="I31" s="28">
        <f>+F31*2.87%</f>
        <v>1578.5</v>
      </c>
      <c r="J31" s="28">
        <f>+F31*7.1%</f>
        <v>3904.9999999999995</v>
      </c>
      <c r="K31" s="41">
        <v>380.38</v>
      </c>
      <c r="L31" s="36">
        <f>+F31*3.04%</f>
        <v>1672</v>
      </c>
      <c r="M31" s="36">
        <f>+F31*7.09%</f>
        <v>3899.5000000000005</v>
      </c>
      <c r="N31" s="28">
        <v>844.89</v>
      </c>
      <c r="O31" s="28">
        <f>SUM(I31:N31)</f>
        <v>12280.27</v>
      </c>
      <c r="P31" s="28">
        <f>+G31+H31+I31+L31+N31</f>
        <v>6802.7500000000009</v>
      </c>
      <c r="Q31" s="34">
        <f>+J31+K31+M31</f>
        <v>8184.8799999999992</v>
      </c>
      <c r="R31" s="28">
        <f>+F31-P31</f>
        <v>48197.25</v>
      </c>
      <c r="S31" s="37">
        <v>111</v>
      </c>
    </row>
    <row r="32" spans="1:19" s="6" customFormat="1" ht="15.75" customHeight="1">
      <c r="A32" s="29"/>
      <c r="B32" s="30"/>
      <c r="C32" s="30"/>
      <c r="D32" s="31"/>
      <c r="E32" s="33"/>
      <c r="F32" s="40"/>
      <c r="G32" s="145"/>
      <c r="H32" s="28"/>
      <c r="I32" s="28"/>
      <c r="J32" s="28"/>
      <c r="K32" s="41"/>
      <c r="L32" s="36"/>
      <c r="M32" s="36"/>
      <c r="N32" s="28"/>
      <c r="O32" s="28"/>
      <c r="P32" s="28"/>
      <c r="Q32" s="34"/>
      <c r="R32" s="28"/>
      <c r="S32" s="37"/>
    </row>
    <row r="33" spans="1:19" s="6" customFormat="1" ht="48" customHeight="1">
      <c r="A33" s="29">
        <v>10</v>
      </c>
      <c r="B33" s="30" t="s">
        <v>65</v>
      </c>
      <c r="C33" s="30" t="s">
        <v>63</v>
      </c>
      <c r="D33" s="31" t="s">
        <v>66</v>
      </c>
      <c r="E33" s="33" t="s">
        <v>40</v>
      </c>
      <c r="F33" s="40">
        <v>21000</v>
      </c>
      <c r="G33" s="145"/>
      <c r="H33" s="28">
        <v>25</v>
      </c>
      <c r="I33" s="28">
        <f>+F33*2.87%</f>
        <v>602.70000000000005</v>
      </c>
      <c r="J33" s="28">
        <f>+F33*7.1%</f>
        <v>1490.9999999999998</v>
      </c>
      <c r="K33" s="41">
        <v>231</v>
      </c>
      <c r="L33" s="36">
        <f>+F33*3.04%</f>
        <v>638.4</v>
      </c>
      <c r="M33" s="36">
        <f>+F33*7.09%</f>
        <v>1488.9</v>
      </c>
      <c r="N33" s="28">
        <v>844.89</v>
      </c>
      <c r="O33" s="28">
        <f>SUM(I33:N33)</f>
        <v>5296.89</v>
      </c>
      <c r="P33" s="28">
        <f>+G33+H33+I33+L33+N33</f>
        <v>2110.9899999999998</v>
      </c>
      <c r="Q33" s="34">
        <f>+J33+K33+M33</f>
        <v>3210.8999999999996</v>
      </c>
      <c r="R33" s="28">
        <f>+F33-P33</f>
        <v>18889.010000000002</v>
      </c>
      <c r="S33" s="37">
        <v>111</v>
      </c>
    </row>
    <row r="34" spans="1:19" s="6" customFormat="1" ht="15.75" customHeight="1">
      <c r="A34" s="29"/>
      <c r="B34" s="30"/>
      <c r="C34" s="30"/>
      <c r="D34" s="31"/>
      <c r="E34" s="33"/>
      <c r="F34" s="40"/>
      <c r="G34" s="145"/>
      <c r="H34" s="28"/>
      <c r="I34" s="28"/>
      <c r="J34" s="28"/>
      <c r="K34" s="41"/>
      <c r="L34" s="36"/>
      <c r="M34" s="36"/>
      <c r="N34" s="28"/>
      <c r="O34" s="28"/>
      <c r="P34" s="28"/>
      <c r="Q34" s="34"/>
      <c r="R34" s="28"/>
      <c r="S34" s="37"/>
    </row>
    <row r="35" spans="1:19" s="6" customFormat="1" ht="48" customHeight="1">
      <c r="A35" s="29">
        <v>11</v>
      </c>
      <c r="B35" s="30" t="s">
        <v>68</v>
      </c>
      <c r="C35" s="30" t="s">
        <v>33</v>
      </c>
      <c r="D35" s="31" t="s">
        <v>31</v>
      </c>
      <c r="E35" s="33" t="s">
        <v>40</v>
      </c>
      <c r="F35" s="40">
        <v>10500</v>
      </c>
      <c r="G35" s="145"/>
      <c r="H35" s="28">
        <v>25</v>
      </c>
      <c r="I35" s="28">
        <f>+F35*2.87%</f>
        <v>301.35000000000002</v>
      </c>
      <c r="J35" s="28">
        <f>+F35*7.1%</f>
        <v>745.49999999999989</v>
      </c>
      <c r="K35" s="41">
        <v>115.5</v>
      </c>
      <c r="L35" s="36">
        <f>+F35*3.04%</f>
        <v>319.2</v>
      </c>
      <c r="M35" s="36">
        <f>+F35*7.09%</f>
        <v>744.45</v>
      </c>
      <c r="N35" s="28"/>
      <c r="O35" s="28">
        <f>SUM(I35:N35)</f>
        <v>2226</v>
      </c>
      <c r="P35" s="28">
        <f>+G35+H35+I35+L35+N35</f>
        <v>645.54999999999995</v>
      </c>
      <c r="Q35" s="34">
        <f>+J35+K35+M35</f>
        <v>1605.4499999999998</v>
      </c>
      <c r="R35" s="28">
        <f>+F35-P35</f>
        <v>9854.4500000000007</v>
      </c>
      <c r="S35" s="37">
        <v>111</v>
      </c>
    </row>
    <row r="36" spans="1:19" s="6" customFormat="1" ht="15.75" customHeight="1">
      <c r="A36" s="29"/>
      <c r="B36" s="30"/>
      <c r="C36" s="30"/>
      <c r="D36" s="31"/>
      <c r="E36" s="33"/>
      <c r="F36" s="40"/>
      <c r="G36" s="145"/>
      <c r="H36" s="28"/>
      <c r="I36" s="28"/>
      <c r="J36" s="28"/>
      <c r="K36" s="41"/>
      <c r="L36" s="36"/>
      <c r="M36" s="36"/>
      <c r="N36" s="28"/>
      <c r="O36" s="28"/>
      <c r="P36" s="28"/>
      <c r="Q36" s="34"/>
      <c r="R36" s="28"/>
      <c r="S36" s="37"/>
    </row>
    <row r="37" spans="1:19" s="6" customFormat="1" ht="48" customHeight="1">
      <c r="A37" s="29">
        <v>12</v>
      </c>
      <c r="B37" s="30" t="s">
        <v>69</v>
      </c>
      <c r="C37" s="30" t="s">
        <v>33</v>
      </c>
      <c r="D37" s="31" t="s">
        <v>31</v>
      </c>
      <c r="E37" s="33" t="s">
        <v>40</v>
      </c>
      <c r="F37" s="40">
        <v>9200</v>
      </c>
      <c r="G37" s="145"/>
      <c r="H37" s="28">
        <v>25</v>
      </c>
      <c r="I37" s="28">
        <f>+F37*2.87%</f>
        <v>264.04000000000002</v>
      </c>
      <c r="J37" s="28">
        <f>+F37*7.1%</f>
        <v>653.19999999999993</v>
      </c>
      <c r="K37" s="41">
        <v>101.2</v>
      </c>
      <c r="L37" s="36">
        <f>+F37*3.04%</f>
        <v>279.68</v>
      </c>
      <c r="M37" s="36">
        <f>+F37*7.09%</f>
        <v>652.28000000000009</v>
      </c>
      <c r="N37" s="28"/>
      <c r="O37" s="28">
        <f>SUM(I37:N37)</f>
        <v>1950.4</v>
      </c>
      <c r="P37" s="28">
        <f>+G37+H37+I37+L37+N37</f>
        <v>568.72</v>
      </c>
      <c r="Q37" s="34">
        <f>+J37+K37+M37</f>
        <v>1406.68</v>
      </c>
      <c r="R37" s="28">
        <f>+F37-P37</f>
        <v>8631.2800000000007</v>
      </c>
      <c r="S37" s="37">
        <v>111</v>
      </c>
    </row>
    <row r="38" spans="1:19" s="6" customFormat="1" ht="15.75" customHeight="1">
      <c r="A38" s="29"/>
      <c r="B38" s="30"/>
      <c r="C38" s="30"/>
      <c r="D38" s="31"/>
      <c r="E38" s="33"/>
      <c r="F38" s="40"/>
      <c r="G38" s="145"/>
      <c r="H38" s="28"/>
      <c r="I38" s="28"/>
      <c r="J38" s="28"/>
      <c r="K38" s="41"/>
      <c r="L38" s="36"/>
      <c r="M38" s="36"/>
      <c r="N38" s="28"/>
      <c r="O38" s="28"/>
      <c r="P38" s="28"/>
      <c r="Q38" s="34"/>
      <c r="R38" s="28"/>
      <c r="S38" s="37"/>
    </row>
    <row r="39" spans="1:19" s="6" customFormat="1" ht="47.25" customHeight="1">
      <c r="A39" s="29">
        <v>13</v>
      </c>
      <c r="B39" s="30" t="s">
        <v>71</v>
      </c>
      <c r="C39" s="30" t="s">
        <v>72</v>
      </c>
      <c r="D39" s="31" t="s">
        <v>465</v>
      </c>
      <c r="E39" s="33" t="s">
        <v>40</v>
      </c>
      <c r="F39" s="40">
        <v>43000</v>
      </c>
      <c r="G39" s="145">
        <v>1069.77</v>
      </c>
      <c r="H39" s="28">
        <v>25</v>
      </c>
      <c r="I39" s="28">
        <f>+F39*2.87%</f>
        <v>1234.0999999999999</v>
      </c>
      <c r="J39" s="28">
        <f>+F39*7.1%</f>
        <v>3052.9999999999995</v>
      </c>
      <c r="K39" s="41">
        <v>380.38</v>
      </c>
      <c r="L39" s="36">
        <f>+F39*3.04%</f>
        <v>1307.2</v>
      </c>
      <c r="M39" s="36">
        <f>+F39*7.09%</f>
        <v>3048.7000000000003</v>
      </c>
      <c r="N39" s="28"/>
      <c r="O39" s="28">
        <f>SUM(I39:N39)</f>
        <v>9023.3799999999992</v>
      </c>
      <c r="P39" s="28">
        <f>+G39+H39+I39+L39+N39</f>
        <v>3636.0699999999997</v>
      </c>
      <c r="Q39" s="34">
        <f>+J39+K39+M39</f>
        <v>6482.08</v>
      </c>
      <c r="R39" s="28">
        <f>+F39-P39</f>
        <v>39363.93</v>
      </c>
      <c r="S39" s="37">
        <v>111</v>
      </c>
    </row>
    <row r="40" spans="1:19" s="6" customFormat="1" ht="15.75" customHeight="1">
      <c r="A40" s="29"/>
      <c r="B40" s="30"/>
      <c r="C40" s="30"/>
      <c r="D40" s="31"/>
      <c r="E40" s="33"/>
      <c r="F40" s="40"/>
      <c r="G40" s="145"/>
      <c r="H40" s="28"/>
      <c r="I40" s="28"/>
      <c r="J40" s="28"/>
      <c r="K40" s="41"/>
      <c r="L40" s="36"/>
      <c r="M40" s="36"/>
      <c r="N40" s="28"/>
      <c r="O40" s="28"/>
      <c r="P40" s="28"/>
      <c r="Q40" s="34"/>
      <c r="R40" s="28"/>
      <c r="S40" s="37"/>
    </row>
    <row r="41" spans="1:19" s="6" customFormat="1" ht="48" customHeight="1">
      <c r="A41" s="29">
        <v>14</v>
      </c>
      <c r="B41" s="30" t="s">
        <v>73</v>
      </c>
      <c r="C41" s="30" t="s">
        <v>45</v>
      </c>
      <c r="D41" s="31" t="s">
        <v>74</v>
      </c>
      <c r="E41" s="33" t="s">
        <v>40</v>
      </c>
      <c r="F41" s="40">
        <v>12500</v>
      </c>
      <c r="G41" s="145"/>
      <c r="H41" s="28">
        <v>25</v>
      </c>
      <c r="I41" s="28">
        <f>+F41*2.87%</f>
        <v>358.75</v>
      </c>
      <c r="J41" s="28">
        <f>+F41*7.1%</f>
        <v>887.49999999999989</v>
      </c>
      <c r="K41" s="41">
        <v>137.5</v>
      </c>
      <c r="L41" s="36">
        <f>+F41*3.04%</f>
        <v>380</v>
      </c>
      <c r="M41" s="36">
        <f>+F41*7.09%</f>
        <v>886.25000000000011</v>
      </c>
      <c r="N41" s="28"/>
      <c r="O41" s="28">
        <f>SUM(I41:N41)</f>
        <v>2650</v>
      </c>
      <c r="P41" s="28">
        <f>+G41+H41+I41+L41+N41</f>
        <v>763.75</v>
      </c>
      <c r="Q41" s="34">
        <f>+J41+K41+M41</f>
        <v>1911.25</v>
      </c>
      <c r="R41" s="28">
        <f>+F41-P41</f>
        <v>11736.25</v>
      </c>
      <c r="S41" s="37">
        <v>111</v>
      </c>
    </row>
    <row r="42" spans="1:19" s="6" customFormat="1" ht="15.75" customHeight="1">
      <c r="A42" s="29"/>
      <c r="B42" s="30"/>
      <c r="C42" s="30"/>
      <c r="D42" s="31"/>
      <c r="E42" s="33"/>
      <c r="F42" s="40"/>
      <c r="G42" s="145"/>
      <c r="H42" s="28"/>
      <c r="I42" s="28"/>
      <c r="J42" s="28"/>
      <c r="K42" s="41"/>
      <c r="L42" s="36"/>
      <c r="M42" s="36"/>
      <c r="N42" s="28"/>
      <c r="O42" s="28"/>
      <c r="P42" s="28"/>
      <c r="Q42" s="34"/>
      <c r="R42" s="28"/>
      <c r="S42" s="37"/>
    </row>
    <row r="43" spans="1:19" s="6" customFormat="1" ht="48" customHeight="1">
      <c r="A43" s="29">
        <v>15</v>
      </c>
      <c r="B43" s="30" t="s">
        <v>75</v>
      </c>
      <c r="C43" s="30" t="s">
        <v>33</v>
      </c>
      <c r="D43" s="31" t="s">
        <v>31</v>
      </c>
      <c r="E43" s="33" t="s">
        <v>40</v>
      </c>
      <c r="F43" s="40">
        <v>7950</v>
      </c>
      <c r="G43" s="145"/>
      <c r="H43" s="28">
        <v>25</v>
      </c>
      <c r="I43" s="28">
        <f>+F43*2.87%</f>
        <v>228.16499999999999</v>
      </c>
      <c r="J43" s="28">
        <f>+F43*7.1%</f>
        <v>564.44999999999993</v>
      </c>
      <c r="K43" s="41">
        <v>87.45</v>
      </c>
      <c r="L43" s="36">
        <f>+F43*3.04%</f>
        <v>241.68</v>
      </c>
      <c r="M43" s="36">
        <f>+F43*7.09%</f>
        <v>563.65500000000009</v>
      </c>
      <c r="N43" s="28"/>
      <c r="O43" s="28">
        <f>SUM(I43:N43)</f>
        <v>1685.4</v>
      </c>
      <c r="P43" s="28">
        <f>+G43+H43+I43+L43+N43</f>
        <v>494.84500000000003</v>
      </c>
      <c r="Q43" s="34">
        <f>+J43+K43+M43</f>
        <v>1215.5550000000001</v>
      </c>
      <c r="R43" s="28">
        <f>+F43-P43</f>
        <v>7455.1549999999997</v>
      </c>
      <c r="S43" s="37">
        <v>111</v>
      </c>
    </row>
    <row r="44" spans="1:19" s="6" customFormat="1" ht="15.75" customHeight="1">
      <c r="A44" s="29"/>
      <c r="B44" s="30"/>
      <c r="C44" s="30"/>
      <c r="D44" s="31"/>
      <c r="E44" s="33"/>
      <c r="F44" s="40"/>
      <c r="G44" s="145"/>
      <c r="H44" s="28"/>
      <c r="I44" s="28"/>
      <c r="J44" s="28"/>
      <c r="K44" s="41"/>
      <c r="L44" s="36"/>
      <c r="M44" s="36"/>
      <c r="N44" s="28"/>
      <c r="O44" s="28"/>
      <c r="P44" s="28"/>
      <c r="Q44" s="34"/>
      <c r="R44" s="28"/>
      <c r="S44" s="37"/>
    </row>
    <row r="45" spans="1:19" s="6" customFormat="1" ht="48" customHeight="1">
      <c r="A45" s="29">
        <v>16</v>
      </c>
      <c r="B45" s="30" t="s">
        <v>76</v>
      </c>
      <c r="C45" s="30" t="s">
        <v>33</v>
      </c>
      <c r="D45" s="31" t="s">
        <v>31</v>
      </c>
      <c r="E45" s="33" t="s">
        <v>40</v>
      </c>
      <c r="F45" s="40">
        <v>6900</v>
      </c>
      <c r="G45" s="145"/>
      <c r="H45" s="28">
        <v>25</v>
      </c>
      <c r="I45" s="28">
        <f>+F45*2.87%</f>
        <v>198.03</v>
      </c>
      <c r="J45" s="28">
        <f>+F45*7.1%</f>
        <v>489.9</v>
      </c>
      <c r="K45" s="41">
        <v>75.900000000000006</v>
      </c>
      <c r="L45" s="36">
        <f>+F45*3.04%</f>
        <v>209.76</v>
      </c>
      <c r="M45" s="36">
        <f>+F45*7.09%</f>
        <v>489.21000000000004</v>
      </c>
      <c r="N45" s="28"/>
      <c r="O45" s="28">
        <f>SUM(I45:N45)</f>
        <v>1462.8</v>
      </c>
      <c r="P45" s="28">
        <f>+G45+H45+I45+L45+N45</f>
        <v>432.78999999999996</v>
      </c>
      <c r="Q45" s="34">
        <f>+J45+K45+M45</f>
        <v>1055.01</v>
      </c>
      <c r="R45" s="28">
        <f>+F45-P45</f>
        <v>6467.21</v>
      </c>
      <c r="S45" s="37">
        <v>111</v>
      </c>
    </row>
    <row r="46" spans="1:19" s="6" customFormat="1" ht="15.75" customHeight="1">
      <c r="A46" s="29"/>
      <c r="B46" s="30"/>
      <c r="C46" s="30"/>
      <c r="D46" s="31"/>
      <c r="E46" s="33"/>
      <c r="F46" s="40"/>
      <c r="G46" s="145"/>
      <c r="H46" s="28"/>
      <c r="I46" s="28"/>
      <c r="J46" s="28"/>
      <c r="K46" s="41"/>
      <c r="L46" s="36"/>
      <c r="M46" s="36"/>
      <c r="N46" s="28"/>
      <c r="O46" s="28"/>
      <c r="P46" s="28"/>
      <c r="Q46" s="34"/>
      <c r="R46" s="28"/>
      <c r="S46" s="37"/>
    </row>
    <row r="47" spans="1:19" s="6" customFormat="1" ht="48" customHeight="1">
      <c r="A47" s="29">
        <v>17</v>
      </c>
      <c r="B47" s="30" t="s">
        <v>77</v>
      </c>
      <c r="C47" s="30" t="s">
        <v>45</v>
      </c>
      <c r="D47" s="31" t="s">
        <v>74</v>
      </c>
      <c r="E47" s="33" t="s">
        <v>40</v>
      </c>
      <c r="F47" s="40">
        <v>12500</v>
      </c>
      <c r="G47" s="145"/>
      <c r="H47" s="28">
        <v>25</v>
      </c>
      <c r="I47" s="28">
        <f>+F47*2.87%</f>
        <v>358.75</v>
      </c>
      <c r="J47" s="28">
        <f>+F47*7.1%</f>
        <v>887.49999999999989</v>
      </c>
      <c r="K47" s="41">
        <v>137.5</v>
      </c>
      <c r="L47" s="36">
        <f>+F47*3.04%</f>
        <v>380</v>
      </c>
      <c r="M47" s="36">
        <f>+F47*7.09%</f>
        <v>886.25000000000011</v>
      </c>
      <c r="N47" s="28"/>
      <c r="O47" s="28">
        <f>SUM(I47:N47)</f>
        <v>2650</v>
      </c>
      <c r="P47" s="28">
        <f>+G47+H47+I47+L47+N47</f>
        <v>763.75</v>
      </c>
      <c r="Q47" s="34">
        <f>+J47+K47+M47</f>
        <v>1911.25</v>
      </c>
      <c r="R47" s="28">
        <f>+F47-P47</f>
        <v>11736.25</v>
      </c>
      <c r="S47" s="37">
        <v>111</v>
      </c>
    </row>
    <row r="48" spans="1:19" s="6" customFormat="1" ht="15.75" customHeight="1">
      <c r="A48" s="29"/>
      <c r="B48" s="30"/>
      <c r="C48" s="30"/>
      <c r="D48" s="31"/>
      <c r="E48" s="33"/>
      <c r="F48" s="40"/>
      <c r="G48" s="145"/>
      <c r="H48" s="28"/>
      <c r="I48" s="28"/>
      <c r="J48" s="28"/>
      <c r="K48" s="41"/>
      <c r="L48" s="36"/>
      <c r="M48" s="36"/>
      <c r="N48" s="28"/>
      <c r="O48" s="28"/>
      <c r="P48" s="28"/>
      <c r="Q48" s="34"/>
      <c r="R48" s="28"/>
      <c r="S48" s="37"/>
    </row>
    <row r="49" spans="1:19" s="6" customFormat="1" ht="48" customHeight="1">
      <c r="A49" s="29">
        <v>18</v>
      </c>
      <c r="B49" s="30" t="s">
        <v>78</v>
      </c>
      <c r="C49" s="30" t="s">
        <v>45</v>
      </c>
      <c r="D49" s="31" t="s">
        <v>74</v>
      </c>
      <c r="E49" s="33" t="s">
        <v>40</v>
      </c>
      <c r="F49" s="40">
        <v>12500</v>
      </c>
      <c r="G49" s="145"/>
      <c r="H49" s="28">
        <v>25</v>
      </c>
      <c r="I49" s="28">
        <f>+F49*2.87%</f>
        <v>358.75</v>
      </c>
      <c r="J49" s="28">
        <f>+F49*7.1%</f>
        <v>887.49999999999989</v>
      </c>
      <c r="K49" s="41">
        <v>137.5</v>
      </c>
      <c r="L49" s="36">
        <f>+F49*3.04%</f>
        <v>380</v>
      </c>
      <c r="M49" s="36">
        <f>+F49*7.09%</f>
        <v>886.25000000000011</v>
      </c>
      <c r="N49" s="28"/>
      <c r="O49" s="28">
        <f>SUM(I49:N49)</f>
        <v>2650</v>
      </c>
      <c r="P49" s="28">
        <f>+G49+H49+I49+L49+N49</f>
        <v>763.75</v>
      </c>
      <c r="Q49" s="34">
        <f>+J49+K49+M49</f>
        <v>1911.25</v>
      </c>
      <c r="R49" s="28">
        <f>+F49-P49</f>
        <v>11736.25</v>
      </c>
      <c r="S49" s="37">
        <v>111</v>
      </c>
    </row>
    <row r="50" spans="1:19" s="6" customFormat="1" ht="15.75" customHeight="1">
      <c r="A50" s="29"/>
      <c r="B50" s="30"/>
      <c r="C50" s="30"/>
      <c r="D50" s="31"/>
      <c r="E50" s="33"/>
      <c r="F50" s="40"/>
      <c r="G50" s="145"/>
      <c r="H50" s="28"/>
      <c r="I50" s="28"/>
      <c r="J50" s="28"/>
      <c r="K50" s="41"/>
      <c r="L50" s="36"/>
      <c r="M50" s="36"/>
      <c r="N50" s="28"/>
      <c r="O50" s="28"/>
      <c r="P50" s="28"/>
      <c r="Q50" s="34"/>
      <c r="R50" s="28"/>
      <c r="S50" s="37"/>
    </row>
    <row r="51" spans="1:19" s="6" customFormat="1" ht="48" customHeight="1">
      <c r="A51" s="29">
        <v>19</v>
      </c>
      <c r="B51" s="30" t="s">
        <v>79</v>
      </c>
      <c r="C51" s="30" t="s">
        <v>33</v>
      </c>
      <c r="D51" s="31" t="s">
        <v>31</v>
      </c>
      <c r="E51" s="33" t="s">
        <v>40</v>
      </c>
      <c r="F51" s="40">
        <v>11000</v>
      </c>
      <c r="G51" s="145"/>
      <c r="H51" s="28">
        <v>25</v>
      </c>
      <c r="I51" s="28">
        <f>+F51*2.87%</f>
        <v>315.7</v>
      </c>
      <c r="J51" s="28">
        <f>+F51*7.1%</f>
        <v>780.99999999999989</v>
      </c>
      <c r="K51" s="41">
        <v>121</v>
      </c>
      <c r="L51" s="36">
        <f>+F51*3.04%</f>
        <v>334.4</v>
      </c>
      <c r="M51" s="36">
        <f>+F51*7.09%</f>
        <v>779.90000000000009</v>
      </c>
      <c r="N51" s="28"/>
      <c r="O51" s="28">
        <f>SUM(I51:N51)</f>
        <v>2332</v>
      </c>
      <c r="P51" s="28">
        <f>+G51+H51+I51+L51+N51</f>
        <v>675.09999999999991</v>
      </c>
      <c r="Q51" s="34">
        <f>+J51+K51+M51</f>
        <v>1681.9</v>
      </c>
      <c r="R51" s="28">
        <f>+F51-P51</f>
        <v>10324.9</v>
      </c>
      <c r="S51" s="37">
        <v>111</v>
      </c>
    </row>
    <row r="52" spans="1:19" s="6" customFormat="1" ht="15.75" customHeight="1">
      <c r="A52" s="29"/>
      <c r="B52" s="30"/>
      <c r="C52" s="30"/>
      <c r="D52" s="31"/>
      <c r="E52" s="33"/>
      <c r="F52" s="40"/>
      <c r="G52" s="145"/>
      <c r="H52" s="28"/>
      <c r="I52" s="28"/>
      <c r="J52" s="28"/>
      <c r="K52" s="41"/>
      <c r="L52" s="36"/>
      <c r="M52" s="36"/>
      <c r="N52" s="28"/>
      <c r="O52" s="28"/>
      <c r="P52" s="28"/>
      <c r="Q52" s="34"/>
      <c r="R52" s="28"/>
      <c r="S52" s="37"/>
    </row>
    <row r="53" spans="1:19" s="6" customFormat="1" ht="48" customHeight="1">
      <c r="A53" s="29">
        <v>20</v>
      </c>
      <c r="B53" s="30" t="s">
        <v>81</v>
      </c>
      <c r="C53" s="30" t="s">
        <v>48</v>
      </c>
      <c r="D53" s="31" t="s">
        <v>67</v>
      </c>
      <c r="E53" s="33" t="s">
        <v>40</v>
      </c>
      <c r="F53" s="40">
        <v>30000</v>
      </c>
      <c r="G53" s="145"/>
      <c r="H53" s="28">
        <v>25</v>
      </c>
      <c r="I53" s="28">
        <f>+F53*2.87%</f>
        <v>861</v>
      </c>
      <c r="J53" s="28">
        <f>+F53*7.1%</f>
        <v>2130</v>
      </c>
      <c r="K53" s="41">
        <v>330</v>
      </c>
      <c r="L53" s="36">
        <f>+F53*3.04%</f>
        <v>912</v>
      </c>
      <c r="M53" s="36">
        <f>+F53*7.09%</f>
        <v>2127</v>
      </c>
      <c r="N53" s="28"/>
      <c r="O53" s="28">
        <f>SUM(I53:N53)</f>
        <v>6360</v>
      </c>
      <c r="P53" s="28">
        <f>+G53+H53+I53+L53+N53</f>
        <v>1798</v>
      </c>
      <c r="Q53" s="34">
        <f>+J53+K53+M53</f>
        <v>4587</v>
      </c>
      <c r="R53" s="28">
        <f>+F53-P53</f>
        <v>28202</v>
      </c>
      <c r="S53" s="37">
        <v>111</v>
      </c>
    </row>
    <row r="54" spans="1:19" s="6" customFormat="1" ht="15.75" customHeight="1">
      <c r="A54" s="29"/>
      <c r="B54" s="30"/>
      <c r="C54" s="30"/>
      <c r="D54" s="31"/>
      <c r="E54" s="33"/>
      <c r="F54" s="40"/>
      <c r="G54" s="145"/>
      <c r="H54" s="28"/>
      <c r="I54" s="28"/>
      <c r="J54" s="28"/>
      <c r="K54" s="41"/>
      <c r="L54" s="36"/>
      <c r="M54" s="36"/>
      <c r="N54" s="28"/>
      <c r="O54" s="28"/>
      <c r="P54" s="28"/>
      <c r="Q54" s="34"/>
      <c r="R54" s="28"/>
      <c r="S54" s="37"/>
    </row>
    <row r="55" spans="1:19" s="6" customFormat="1" ht="48" customHeight="1">
      <c r="A55" s="29">
        <v>21</v>
      </c>
      <c r="B55" s="30" t="s">
        <v>82</v>
      </c>
      <c r="C55" s="30" t="s">
        <v>33</v>
      </c>
      <c r="D55" s="31" t="s">
        <v>31</v>
      </c>
      <c r="E55" s="33" t="s">
        <v>40</v>
      </c>
      <c r="F55" s="40">
        <v>10000</v>
      </c>
      <c r="G55" s="145"/>
      <c r="H55" s="28">
        <v>25</v>
      </c>
      <c r="I55" s="28">
        <f>+F55*2.87%</f>
        <v>287</v>
      </c>
      <c r="J55" s="28">
        <f>+F55*7.1%</f>
        <v>709.99999999999989</v>
      </c>
      <c r="K55" s="41">
        <v>110</v>
      </c>
      <c r="L55" s="36">
        <f>+F55*3.04%</f>
        <v>304</v>
      </c>
      <c r="M55" s="36">
        <f>+F55*7.09%</f>
        <v>709</v>
      </c>
      <c r="N55" s="28"/>
      <c r="O55" s="28">
        <f>SUM(I55:N55)</f>
        <v>2120</v>
      </c>
      <c r="P55" s="28">
        <f>+G55+H55+I55+L55+N55</f>
        <v>616</v>
      </c>
      <c r="Q55" s="34">
        <f>+J55+K55+M55</f>
        <v>1529</v>
      </c>
      <c r="R55" s="28">
        <f>+F55-P55</f>
        <v>9384</v>
      </c>
      <c r="S55" s="37">
        <v>111</v>
      </c>
    </row>
    <row r="56" spans="1:19" s="6" customFormat="1" ht="15.75" customHeight="1">
      <c r="A56" s="29"/>
      <c r="B56" s="30"/>
      <c r="C56" s="30"/>
      <c r="D56" s="31"/>
      <c r="E56" s="33"/>
      <c r="F56" s="40"/>
      <c r="G56" s="145"/>
      <c r="H56" s="28"/>
      <c r="I56" s="28"/>
      <c r="J56" s="28"/>
      <c r="K56" s="41"/>
      <c r="L56" s="36"/>
      <c r="M56" s="36"/>
      <c r="N56" s="28"/>
      <c r="O56" s="28"/>
      <c r="P56" s="28"/>
      <c r="Q56" s="34"/>
      <c r="R56" s="28"/>
      <c r="S56" s="37"/>
    </row>
    <row r="57" spans="1:19" s="6" customFormat="1" ht="48" customHeight="1">
      <c r="A57" s="29">
        <v>22</v>
      </c>
      <c r="B57" s="30" t="s">
        <v>83</v>
      </c>
      <c r="C57" s="30" t="s">
        <v>33</v>
      </c>
      <c r="D57" s="31" t="s">
        <v>31</v>
      </c>
      <c r="E57" s="33" t="s">
        <v>40</v>
      </c>
      <c r="F57" s="40">
        <v>13800</v>
      </c>
      <c r="G57" s="145"/>
      <c r="H57" s="28">
        <v>25</v>
      </c>
      <c r="I57" s="28">
        <f>+F57*2.87%</f>
        <v>396.06</v>
      </c>
      <c r="J57" s="28">
        <f>+F57*7.1%</f>
        <v>979.8</v>
      </c>
      <c r="K57" s="41">
        <v>151.80000000000001</v>
      </c>
      <c r="L57" s="36">
        <f>+F57*3.04%</f>
        <v>419.52</v>
      </c>
      <c r="M57" s="36">
        <f>+F57*7.09%</f>
        <v>978.42000000000007</v>
      </c>
      <c r="N57" s="28"/>
      <c r="O57" s="28">
        <f>SUM(I57:N57)</f>
        <v>2925.6</v>
      </c>
      <c r="P57" s="28">
        <f>+G57+H57+I57+L57+N57</f>
        <v>840.57999999999993</v>
      </c>
      <c r="Q57" s="34">
        <f>+J57+K57+M57</f>
        <v>2110.02</v>
      </c>
      <c r="R57" s="28">
        <f>+F57-P57</f>
        <v>12959.42</v>
      </c>
      <c r="S57" s="37">
        <v>111</v>
      </c>
    </row>
    <row r="58" spans="1:19" s="6" customFormat="1" ht="15.75" customHeight="1">
      <c r="A58" s="29"/>
      <c r="B58" s="30"/>
      <c r="C58" s="30"/>
      <c r="D58" s="31"/>
      <c r="E58" s="33"/>
      <c r="F58" s="40"/>
      <c r="G58" s="145"/>
      <c r="H58" s="28"/>
      <c r="I58" s="28"/>
      <c r="J58" s="28"/>
      <c r="K58" s="41"/>
      <c r="L58" s="36"/>
      <c r="M58" s="36"/>
      <c r="N58" s="28"/>
      <c r="O58" s="28"/>
      <c r="P58" s="28"/>
      <c r="Q58" s="34"/>
      <c r="R58" s="28"/>
      <c r="S58" s="37"/>
    </row>
    <row r="59" spans="1:19" s="6" customFormat="1" ht="48" customHeight="1">
      <c r="A59" s="29">
        <v>23</v>
      </c>
      <c r="B59" s="30" t="s">
        <v>84</v>
      </c>
      <c r="C59" s="30" t="s">
        <v>33</v>
      </c>
      <c r="D59" s="31" t="s">
        <v>31</v>
      </c>
      <c r="E59" s="33" t="s">
        <v>40</v>
      </c>
      <c r="F59" s="40">
        <v>7950</v>
      </c>
      <c r="G59" s="145"/>
      <c r="H59" s="28">
        <v>25</v>
      </c>
      <c r="I59" s="28">
        <f>+F59*2.87%</f>
        <v>228.16499999999999</v>
      </c>
      <c r="J59" s="28">
        <f>+F59*7.1%</f>
        <v>564.44999999999993</v>
      </c>
      <c r="K59" s="41">
        <v>87.45</v>
      </c>
      <c r="L59" s="36">
        <f>+F59*3.04%</f>
        <v>241.68</v>
      </c>
      <c r="M59" s="36">
        <f>+F59*7.09%</f>
        <v>563.65500000000009</v>
      </c>
      <c r="N59" s="28"/>
      <c r="O59" s="28">
        <f>SUM(I59:N59)</f>
        <v>1685.4</v>
      </c>
      <c r="P59" s="28">
        <f>+G59+H59+I59+L59+N59</f>
        <v>494.84500000000003</v>
      </c>
      <c r="Q59" s="34">
        <f>+J59+K59+M59</f>
        <v>1215.5550000000001</v>
      </c>
      <c r="R59" s="28">
        <f>+F59-P59</f>
        <v>7455.1549999999997</v>
      </c>
      <c r="S59" s="37">
        <v>111</v>
      </c>
    </row>
    <row r="60" spans="1:19" s="6" customFormat="1" ht="15.75" customHeight="1">
      <c r="A60" s="29"/>
      <c r="B60" s="30"/>
      <c r="C60" s="30"/>
      <c r="D60" s="31"/>
      <c r="E60" s="33"/>
      <c r="F60" s="40"/>
      <c r="G60" s="145"/>
      <c r="H60" s="28"/>
      <c r="I60" s="28"/>
      <c r="J60" s="28"/>
      <c r="K60" s="41"/>
      <c r="L60" s="36"/>
      <c r="M60" s="36"/>
      <c r="N60" s="28"/>
      <c r="O60" s="28"/>
      <c r="P60" s="28"/>
      <c r="Q60" s="34"/>
      <c r="R60" s="28"/>
      <c r="S60" s="37"/>
    </row>
    <row r="61" spans="1:19" s="6" customFormat="1" ht="48" customHeight="1">
      <c r="A61" s="29">
        <v>24</v>
      </c>
      <c r="B61" s="30" t="s">
        <v>85</v>
      </c>
      <c r="C61" s="30" t="s">
        <v>39</v>
      </c>
      <c r="D61" s="31" t="s">
        <v>86</v>
      </c>
      <c r="E61" s="33" t="s">
        <v>40</v>
      </c>
      <c r="F61" s="40">
        <v>30000</v>
      </c>
      <c r="G61" s="145"/>
      <c r="H61" s="28">
        <v>25</v>
      </c>
      <c r="I61" s="28">
        <f>+F61*2.87%</f>
        <v>861</v>
      </c>
      <c r="J61" s="28">
        <f>+F61*7.1%</f>
        <v>2130</v>
      </c>
      <c r="K61" s="41">
        <v>330</v>
      </c>
      <c r="L61" s="36">
        <f>+F61*3.04%</f>
        <v>912</v>
      </c>
      <c r="M61" s="36">
        <f>+F61*7.09%</f>
        <v>2127</v>
      </c>
      <c r="N61" s="28"/>
      <c r="O61" s="28">
        <f>SUM(I61:N61)</f>
        <v>6360</v>
      </c>
      <c r="P61" s="28">
        <f>+G61+H61+I61+L61+N61</f>
        <v>1798</v>
      </c>
      <c r="Q61" s="34">
        <f>+J61+K61+M61</f>
        <v>4587</v>
      </c>
      <c r="R61" s="28">
        <f>+F61-P61</f>
        <v>28202</v>
      </c>
      <c r="S61" s="37">
        <v>111</v>
      </c>
    </row>
    <row r="62" spans="1:19" s="6" customFormat="1" ht="15.75" customHeight="1">
      <c r="A62" s="29"/>
      <c r="B62" s="30"/>
      <c r="C62" s="30"/>
      <c r="D62" s="31"/>
      <c r="E62" s="33"/>
      <c r="F62" s="40"/>
      <c r="G62" s="145"/>
      <c r="H62" s="28"/>
      <c r="I62" s="28"/>
      <c r="J62" s="28"/>
      <c r="K62" s="41"/>
      <c r="L62" s="36"/>
      <c r="M62" s="36"/>
      <c r="N62" s="28"/>
      <c r="O62" s="28"/>
      <c r="P62" s="28"/>
      <c r="Q62" s="34"/>
      <c r="R62" s="28"/>
      <c r="S62" s="37"/>
    </row>
    <row r="63" spans="1:19" s="6" customFormat="1" ht="48" customHeight="1">
      <c r="A63" s="29">
        <v>25</v>
      </c>
      <c r="B63" s="30" t="s">
        <v>87</v>
      </c>
      <c r="C63" s="30" t="s">
        <v>468</v>
      </c>
      <c r="D63" s="31" t="s">
        <v>222</v>
      </c>
      <c r="E63" s="33" t="s">
        <v>40</v>
      </c>
      <c r="F63" s="40">
        <v>33544.5</v>
      </c>
      <c r="G63" s="145"/>
      <c r="H63" s="28">
        <v>25</v>
      </c>
      <c r="I63" s="28">
        <f>+F63*2.87%</f>
        <v>962.72714999999994</v>
      </c>
      <c r="J63" s="28">
        <f>+F63*7.1%</f>
        <v>2381.6594999999998</v>
      </c>
      <c r="K63" s="41">
        <v>368.99</v>
      </c>
      <c r="L63" s="36">
        <f>+F63*3.04%</f>
        <v>1019.7528</v>
      </c>
      <c r="M63" s="36">
        <f>+F63*7.09%</f>
        <v>2378.3050499999999</v>
      </c>
      <c r="N63" s="28">
        <v>844.89</v>
      </c>
      <c r="O63" s="28">
        <f>SUM(I63:N63)</f>
        <v>7956.3244999999997</v>
      </c>
      <c r="P63" s="28">
        <f>+G63+H63+I63+L63+N63</f>
        <v>2852.3699499999998</v>
      </c>
      <c r="Q63" s="34">
        <f>+J63+K63+M63</f>
        <v>5128.9545499999995</v>
      </c>
      <c r="R63" s="28">
        <f>+F63-P63</f>
        <v>30692.13005</v>
      </c>
      <c r="S63" s="37">
        <v>111</v>
      </c>
    </row>
    <row r="64" spans="1:19" s="6" customFormat="1" ht="15.75" customHeight="1">
      <c r="A64" s="29"/>
      <c r="B64" s="30"/>
      <c r="C64" s="30"/>
      <c r="D64" s="31"/>
      <c r="E64" s="33"/>
      <c r="F64" s="40"/>
      <c r="G64" s="145"/>
      <c r="H64" s="28"/>
      <c r="I64" s="28"/>
      <c r="J64" s="28"/>
      <c r="K64" s="41"/>
      <c r="L64" s="36"/>
      <c r="M64" s="36"/>
      <c r="N64" s="28"/>
      <c r="O64" s="28"/>
      <c r="P64" s="28"/>
      <c r="Q64" s="34"/>
      <c r="R64" s="28"/>
      <c r="S64" s="37"/>
    </row>
    <row r="65" spans="1:19" s="6" customFormat="1" ht="48" customHeight="1">
      <c r="A65" s="29">
        <v>26</v>
      </c>
      <c r="B65" s="30" t="s">
        <v>90</v>
      </c>
      <c r="C65" s="30" t="s">
        <v>91</v>
      </c>
      <c r="D65" s="31" t="s">
        <v>92</v>
      </c>
      <c r="E65" s="33" t="s">
        <v>40</v>
      </c>
      <c r="F65" s="40">
        <v>25000</v>
      </c>
      <c r="G65" s="145"/>
      <c r="H65" s="28">
        <v>25</v>
      </c>
      <c r="I65" s="28">
        <f>+F65*2.87%</f>
        <v>717.5</v>
      </c>
      <c r="J65" s="28">
        <f>+F65*7.1%</f>
        <v>1774.9999999999998</v>
      </c>
      <c r="K65" s="41">
        <v>275</v>
      </c>
      <c r="L65" s="36">
        <f>+F65*3.04%</f>
        <v>760</v>
      </c>
      <c r="M65" s="36">
        <f>+F65*7.09%</f>
        <v>1772.5000000000002</v>
      </c>
      <c r="N65" s="28"/>
      <c r="O65" s="28">
        <f>SUM(I65:N65)</f>
        <v>5300</v>
      </c>
      <c r="P65" s="28">
        <f>+G65+H65+I65+L65+N65</f>
        <v>1502.5</v>
      </c>
      <c r="Q65" s="34">
        <f>+J65+K65+M65</f>
        <v>3822.5</v>
      </c>
      <c r="R65" s="28">
        <f>+F65-P65</f>
        <v>23497.5</v>
      </c>
      <c r="S65" s="37">
        <v>111</v>
      </c>
    </row>
    <row r="66" spans="1:19" s="6" customFormat="1" ht="15.75" customHeight="1">
      <c r="A66" s="29"/>
      <c r="B66" s="30"/>
      <c r="C66" s="30"/>
      <c r="D66" s="31"/>
      <c r="E66" s="33"/>
      <c r="F66" s="40"/>
      <c r="G66" s="145"/>
      <c r="H66" s="28"/>
      <c r="I66" s="28"/>
      <c r="J66" s="28"/>
      <c r="K66" s="41"/>
      <c r="L66" s="36"/>
      <c r="M66" s="36"/>
      <c r="N66" s="28"/>
      <c r="O66" s="28"/>
      <c r="P66" s="28"/>
      <c r="Q66" s="34"/>
      <c r="R66" s="28"/>
      <c r="S66" s="37"/>
    </row>
    <row r="67" spans="1:19" s="6" customFormat="1" ht="48" customHeight="1">
      <c r="A67" s="29">
        <v>27</v>
      </c>
      <c r="B67" s="30" t="s">
        <v>93</v>
      </c>
      <c r="C67" s="30" t="s">
        <v>42</v>
      </c>
      <c r="D67" s="31" t="s">
        <v>94</v>
      </c>
      <c r="E67" s="33" t="s">
        <v>40</v>
      </c>
      <c r="F67" s="40">
        <v>18450</v>
      </c>
      <c r="G67" s="145"/>
      <c r="H67" s="28">
        <v>25</v>
      </c>
      <c r="I67" s="28">
        <f>+F67*2.87%</f>
        <v>529.51499999999999</v>
      </c>
      <c r="J67" s="28">
        <f>+F67*7.1%</f>
        <v>1309.9499999999998</v>
      </c>
      <c r="K67" s="41">
        <v>202.95</v>
      </c>
      <c r="L67" s="36">
        <f>+F67*3.04%</f>
        <v>560.88</v>
      </c>
      <c r="M67" s="36">
        <f>+F67*7.09%</f>
        <v>1308.105</v>
      </c>
      <c r="N67" s="28"/>
      <c r="O67" s="28">
        <f>SUM(I67:N67)</f>
        <v>3911.3999999999996</v>
      </c>
      <c r="P67" s="28">
        <f>+G67+H67+I67+L67+N67</f>
        <v>1115.395</v>
      </c>
      <c r="Q67" s="34">
        <f>+J67+K67+M67</f>
        <v>2821.0050000000001</v>
      </c>
      <c r="R67" s="28">
        <f>+F67-P67</f>
        <v>17334.605</v>
      </c>
      <c r="S67" s="37">
        <v>111</v>
      </c>
    </row>
    <row r="68" spans="1:19" s="6" customFormat="1" ht="15.75" customHeight="1">
      <c r="A68" s="29"/>
      <c r="B68" s="30"/>
      <c r="C68" s="30"/>
      <c r="D68" s="31"/>
      <c r="E68" s="33"/>
      <c r="F68" s="40"/>
      <c r="G68" s="145"/>
      <c r="H68" s="28"/>
      <c r="I68" s="28"/>
      <c r="J68" s="28"/>
      <c r="K68" s="41"/>
      <c r="L68" s="36"/>
      <c r="M68" s="36"/>
      <c r="N68" s="28"/>
      <c r="O68" s="28"/>
      <c r="P68" s="28"/>
      <c r="Q68" s="34"/>
      <c r="R68" s="28"/>
      <c r="S68" s="37"/>
    </row>
    <row r="69" spans="1:19" s="6" customFormat="1" ht="48" customHeight="1">
      <c r="A69" s="29">
        <v>28</v>
      </c>
      <c r="B69" s="30" t="s">
        <v>95</v>
      </c>
      <c r="C69" s="30" t="s">
        <v>96</v>
      </c>
      <c r="D69" s="31" t="s">
        <v>97</v>
      </c>
      <c r="E69" s="33" t="s">
        <v>40</v>
      </c>
      <c r="F69" s="40">
        <v>31000</v>
      </c>
      <c r="G69" s="145"/>
      <c r="H69" s="28">
        <v>25</v>
      </c>
      <c r="I69" s="28">
        <f>+F69*2.87%</f>
        <v>889.7</v>
      </c>
      <c r="J69" s="28">
        <f>+F69*7.1%</f>
        <v>2201</v>
      </c>
      <c r="K69" s="41">
        <v>341</v>
      </c>
      <c r="L69" s="36">
        <f>+F69*3.04%</f>
        <v>942.4</v>
      </c>
      <c r="M69" s="36">
        <f>+F69*7.09%</f>
        <v>2197.9</v>
      </c>
      <c r="N69" s="28"/>
      <c r="O69" s="28">
        <f>SUM(I69:N69)</f>
        <v>6572</v>
      </c>
      <c r="P69" s="28">
        <f>+G69+H69+I69+L69+N69</f>
        <v>1857.1</v>
      </c>
      <c r="Q69" s="34">
        <f>+J69+K69+M69</f>
        <v>4739.8999999999996</v>
      </c>
      <c r="R69" s="28">
        <f>+F69-P69</f>
        <v>29142.9</v>
      </c>
      <c r="S69" s="37">
        <v>111</v>
      </c>
    </row>
    <row r="70" spans="1:19" s="6" customFormat="1" ht="15.75" customHeight="1">
      <c r="A70" s="29"/>
      <c r="B70" s="30"/>
      <c r="C70" s="30"/>
      <c r="D70" s="31"/>
      <c r="E70" s="33"/>
      <c r="F70" s="40"/>
      <c r="G70" s="145"/>
      <c r="H70" s="28"/>
      <c r="I70" s="28"/>
      <c r="J70" s="28"/>
      <c r="K70" s="41"/>
      <c r="L70" s="36"/>
      <c r="M70" s="36"/>
      <c r="N70" s="28"/>
      <c r="O70" s="28"/>
      <c r="P70" s="28"/>
      <c r="Q70" s="34"/>
      <c r="R70" s="28"/>
      <c r="S70" s="37"/>
    </row>
    <row r="71" spans="1:19" s="6" customFormat="1" ht="48" customHeight="1">
      <c r="A71" s="29">
        <v>29</v>
      </c>
      <c r="B71" s="30" t="s">
        <v>98</v>
      </c>
      <c r="C71" s="30" t="s">
        <v>63</v>
      </c>
      <c r="D71" s="31" t="s">
        <v>99</v>
      </c>
      <c r="E71" s="33" t="s">
        <v>40</v>
      </c>
      <c r="F71" s="40">
        <v>28000</v>
      </c>
      <c r="G71" s="145"/>
      <c r="H71" s="28">
        <v>25</v>
      </c>
      <c r="I71" s="28">
        <f>+F71*2.87%</f>
        <v>803.6</v>
      </c>
      <c r="J71" s="28">
        <f>+F71*7.1%</f>
        <v>1987.9999999999998</v>
      </c>
      <c r="K71" s="41">
        <v>308</v>
      </c>
      <c r="L71" s="36">
        <f>+F71*3.04%</f>
        <v>851.2</v>
      </c>
      <c r="M71" s="36">
        <f>+F71*7.09%</f>
        <v>1985.2</v>
      </c>
      <c r="N71" s="28">
        <v>844.89</v>
      </c>
      <c r="O71" s="28">
        <f>SUM(I71:N71)</f>
        <v>6780.89</v>
      </c>
      <c r="P71" s="28">
        <f>+G71+H71+I71+L71+N71</f>
        <v>2524.69</v>
      </c>
      <c r="Q71" s="34">
        <f>+J71+K71+M71</f>
        <v>4281.2</v>
      </c>
      <c r="R71" s="28">
        <f>+F71-P71</f>
        <v>25475.31</v>
      </c>
      <c r="S71" s="37">
        <v>111</v>
      </c>
    </row>
    <row r="72" spans="1:19" s="6" customFormat="1" ht="15.75" customHeight="1">
      <c r="A72" s="29"/>
      <c r="B72" s="30"/>
      <c r="C72" s="30"/>
      <c r="D72" s="31"/>
      <c r="E72" s="33"/>
      <c r="F72" s="40"/>
      <c r="G72" s="145"/>
      <c r="H72" s="28"/>
      <c r="I72" s="28"/>
      <c r="J72" s="28"/>
      <c r="K72" s="41"/>
      <c r="L72" s="36"/>
      <c r="M72" s="36"/>
      <c r="N72" s="28"/>
      <c r="O72" s="28"/>
      <c r="P72" s="28"/>
      <c r="Q72" s="34"/>
      <c r="R72" s="28"/>
      <c r="S72" s="37"/>
    </row>
    <row r="73" spans="1:19" s="6" customFormat="1" ht="48" customHeight="1">
      <c r="A73" s="29">
        <v>30</v>
      </c>
      <c r="B73" s="30" t="s">
        <v>100</v>
      </c>
      <c r="C73" s="30" t="s">
        <v>48</v>
      </c>
      <c r="D73" s="31" t="s">
        <v>67</v>
      </c>
      <c r="E73" s="33" t="s">
        <v>40</v>
      </c>
      <c r="F73" s="40">
        <v>30000</v>
      </c>
      <c r="G73" s="145"/>
      <c r="H73" s="28">
        <v>25</v>
      </c>
      <c r="I73" s="28">
        <f>+F73*2.87%</f>
        <v>861</v>
      </c>
      <c r="J73" s="28">
        <f>+F73*7.1%</f>
        <v>2130</v>
      </c>
      <c r="K73" s="41">
        <v>330</v>
      </c>
      <c r="L73" s="36">
        <f>+F73*3.04%</f>
        <v>912</v>
      </c>
      <c r="M73" s="36">
        <f>+F73*7.09%</f>
        <v>2127</v>
      </c>
      <c r="N73" s="28"/>
      <c r="O73" s="28">
        <f>SUM(I73:N73)</f>
        <v>6360</v>
      </c>
      <c r="P73" s="28">
        <f>+G73+H73+I73+L73+N73</f>
        <v>1798</v>
      </c>
      <c r="Q73" s="34">
        <f>+J73+K73+M73</f>
        <v>4587</v>
      </c>
      <c r="R73" s="28">
        <f>+F73-P73</f>
        <v>28202</v>
      </c>
      <c r="S73" s="37">
        <v>111</v>
      </c>
    </row>
    <row r="74" spans="1:19" s="6" customFormat="1" ht="15.75" customHeight="1">
      <c r="A74" s="29"/>
      <c r="B74" s="30"/>
      <c r="C74" s="30"/>
      <c r="D74" s="31"/>
      <c r="E74" s="33"/>
      <c r="F74" s="40"/>
      <c r="G74" s="145"/>
      <c r="H74" s="28"/>
      <c r="I74" s="28"/>
      <c r="J74" s="28"/>
      <c r="K74" s="41"/>
      <c r="L74" s="36"/>
      <c r="M74" s="36"/>
      <c r="N74" s="28"/>
      <c r="O74" s="28"/>
      <c r="P74" s="28"/>
      <c r="Q74" s="34"/>
      <c r="R74" s="28"/>
      <c r="S74" s="37"/>
    </row>
    <row r="75" spans="1:19" s="6" customFormat="1" ht="48" customHeight="1">
      <c r="A75" s="29">
        <v>31</v>
      </c>
      <c r="B75" s="30" t="s">
        <v>101</v>
      </c>
      <c r="C75" s="30" t="s">
        <v>72</v>
      </c>
      <c r="D75" s="31" t="s">
        <v>102</v>
      </c>
      <c r="E75" s="33" t="s">
        <v>40</v>
      </c>
      <c r="F75" s="40">
        <v>32000</v>
      </c>
      <c r="G75" s="145"/>
      <c r="H75" s="28">
        <v>25</v>
      </c>
      <c r="I75" s="28">
        <f>+F75*2.87%</f>
        <v>918.4</v>
      </c>
      <c r="J75" s="28">
        <f>+F75*7.1%</f>
        <v>2272</v>
      </c>
      <c r="K75" s="41">
        <v>352</v>
      </c>
      <c r="L75" s="36">
        <f>+F75*3.04%</f>
        <v>972.8</v>
      </c>
      <c r="M75" s="36">
        <f>+F75*7.09%</f>
        <v>2268.8000000000002</v>
      </c>
      <c r="N75" s="28"/>
      <c r="O75" s="28">
        <f>SUM(I75:N75)</f>
        <v>6784</v>
      </c>
      <c r="P75" s="28">
        <f>+G75+H75+I75+L75+N75</f>
        <v>1916.1999999999998</v>
      </c>
      <c r="Q75" s="34">
        <f>+J75+K75+M75</f>
        <v>4892.8</v>
      </c>
      <c r="R75" s="28">
        <f>+F75-P75</f>
        <v>30083.8</v>
      </c>
      <c r="S75" s="37">
        <v>111</v>
      </c>
    </row>
    <row r="76" spans="1:19" s="6" customFormat="1" ht="15.75" customHeight="1">
      <c r="A76" s="29"/>
      <c r="B76" s="30"/>
      <c r="C76" s="30"/>
      <c r="D76" s="31"/>
      <c r="E76" s="33"/>
      <c r="F76" s="40"/>
      <c r="G76" s="145"/>
      <c r="H76" s="28"/>
      <c r="I76" s="28"/>
      <c r="J76" s="28"/>
      <c r="K76" s="41"/>
      <c r="L76" s="36"/>
      <c r="M76" s="36"/>
      <c r="N76" s="28"/>
      <c r="O76" s="28"/>
      <c r="P76" s="28"/>
      <c r="Q76" s="34"/>
      <c r="R76" s="28"/>
      <c r="S76" s="37"/>
    </row>
    <row r="77" spans="1:19" s="6" customFormat="1" ht="48" customHeight="1">
      <c r="A77" s="29">
        <v>32</v>
      </c>
      <c r="B77" s="30" t="s">
        <v>103</v>
      </c>
      <c r="C77" s="30" t="s">
        <v>459</v>
      </c>
      <c r="D77" s="31" t="s">
        <v>458</v>
      </c>
      <c r="E77" s="33" t="s">
        <v>40</v>
      </c>
      <c r="F77" s="40">
        <v>40000</v>
      </c>
      <c r="G77" s="145">
        <v>139.43</v>
      </c>
      <c r="H77" s="28">
        <v>25</v>
      </c>
      <c r="I77" s="28">
        <f>+F77*2.87%</f>
        <v>1148</v>
      </c>
      <c r="J77" s="28">
        <f>+F77*7.1%</f>
        <v>2839.9999999999995</v>
      </c>
      <c r="K77" s="41">
        <v>380.38</v>
      </c>
      <c r="L77" s="36">
        <f>+F77*3.04%</f>
        <v>1216</v>
      </c>
      <c r="M77" s="36">
        <f>+F77*7.09%</f>
        <v>2836</v>
      </c>
      <c r="N77" s="28">
        <v>3379.56</v>
      </c>
      <c r="O77" s="28">
        <f>SUM(I77:N77)</f>
        <v>11799.939999999999</v>
      </c>
      <c r="P77" s="28">
        <f>+G77+H77+I77+L77+N77</f>
        <v>5907.99</v>
      </c>
      <c r="Q77" s="34">
        <f>+J77+K77+M77</f>
        <v>6056.3799999999992</v>
      </c>
      <c r="R77" s="28">
        <f>+F77-P77</f>
        <v>34092.01</v>
      </c>
      <c r="S77" s="37">
        <v>111</v>
      </c>
    </row>
    <row r="78" spans="1:19" s="6" customFormat="1" ht="15.75" customHeight="1">
      <c r="A78" s="29"/>
      <c r="B78" s="30"/>
      <c r="C78" s="30"/>
      <c r="D78" s="31"/>
      <c r="E78" s="33"/>
      <c r="F78" s="40"/>
      <c r="G78" s="145"/>
      <c r="H78" s="28"/>
      <c r="I78" s="28"/>
      <c r="J78" s="28"/>
      <c r="K78" s="41"/>
      <c r="L78" s="36"/>
      <c r="M78" s="36"/>
      <c r="N78" s="28"/>
      <c r="O78" s="28"/>
      <c r="P78" s="28"/>
      <c r="Q78" s="34"/>
      <c r="R78" s="28"/>
      <c r="S78" s="37"/>
    </row>
    <row r="79" spans="1:19" s="6" customFormat="1" ht="48" customHeight="1">
      <c r="A79" s="29">
        <v>33</v>
      </c>
      <c r="B79" s="30" t="s">
        <v>105</v>
      </c>
      <c r="C79" s="30" t="s">
        <v>106</v>
      </c>
      <c r="D79" s="31" t="s">
        <v>107</v>
      </c>
      <c r="E79" s="33" t="s">
        <v>40</v>
      </c>
      <c r="F79" s="40">
        <v>40000</v>
      </c>
      <c r="G79" s="145">
        <v>646.36</v>
      </c>
      <c r="H79" s="28">
        <v>25</v>
      </c>
      <c r="I79" s="28">
        <f>+F79*2.87%</f>
        <v>1148</v>
      </c>
      <c r="J79" s="28">
        <f>+F79*7.1%</f>
        <v>2839.9999999999995</v>
      </c>
      <c r="K79" s="41">
        <v>380.38</v>
      </c>
      <c r="L79" s="36">
        <f>+F79*3.04%</f>
        <v>1216</v>
      </c>
      <c r="M79" s="36">
        <f>+F79*7.09%</f>
        <v>2836</v>
      </c>
      <c r="N79" s="28"/>
      <c r="O79" s="28">
        <f>SUM(I79:N79)</f>
        <v>8420.3799999999992</v>
      </c>
      <c r="P79" s="28">
        <f>+G79+H79+I79+L79+N79</f>
        <v>3035.36</v>
      </c>
      <c r="Q79" s="34">
        <f>+J79+K79+M79</f>
        <v>6056.3799999999992</v>
      </c>
      <c r="R79" s="28">
        <f>+F79-P79</f>
        <v>36964.639999999999</v>
      </c>
      <c r="S79" s="37">
        <v>111</v>
      </c>
    </row>
    <row r="80" spans="1:19" s="6" customFormat="1" ht="15.75" customHeight="1">
      <c r="A80" s="29"/>
      <c r="B80" s="30"/>
      <c r="C80" s="30"/>
      <c r="D80" s="31"/>
      <c r="E80" s="33"/>
      <c r="F80" s="40"/>
      <c r="G80" s="145"/>
      <c r="H80" s="28"/>
      <c r="I80" s="28"/>
      <c r="J80" s="28"/>
      <c r="K80" s="41"/>
      <c r="L80" s="36"/>
      <c r="M80" s="36"/>
      <c r="N80" s="28"/>
      <c r="O80" s="28"/>
      <c r="P80" s="28"/>
      <c r="Q80" s="34"/>
      <c r="R80" s="28"/>
      <c r="S80" s="37"/>
    </row>
    <row r="81" spans="1:19" s="6" customFormat="1" ht="48" customHeight="1">
      <c r="A81" s="29">
        <v>34</v>
      </c>
      <c r="B81" s="30" t="s">
        <v>108</v>
      </c>
      <c r="C81" s="30" t="s">
        <v>109</v>
      </c>
      <c r="D81" s="31" t="s">
        <v>410</v>
      </c>
      <c r="E81" s="33" t="s">
        <v>40</v>
      </c>
      <c r="F81" s="40">
        <v>30000</v>
      </c>
      <c r="G81" s="145"/>
      <c r="H81" s="28">
        <v>25</v>
      </c>
      <c r="I81" s="28">
        <f>+F81*2.87%</f>
        <v>861</v>
      </c>
      <c r="J81" s="28">
        <f>+F81*7.1%</f>
        <v>2130</v>
      </c>
      <c r="K81" s="41">
        <v>330</v>
      </c>
      <c r="L81" s="36">
        <f>+F81*3.04%</f>
        <v>912</v>
      </c>
      <c r="M81" s="36">
        <f>+F81*7.09%</f>
        <v>2127</v>
      </c>
      <c r="N81" s="28"/>
      <c r="O81" s="28">
        <f>SUM(I81:N81)</f>
        <v>6360</v>
      </c>
      <c r="P81" s="28">
        <f>+G81+H81+I81+L81+N81</f>
        <v>1798</v>
      </c>
      <c r="Q81" s="34">
        <f>+J81+K81+M81</f>
        <v>4587</v>
      </c>
      <c r="R81" s="28">
        <f>+F81-P81</f>
        <v>28202</v>
      </c>
      <c r="S81" s="37">
        <v>111</v>
      </c>
    </row>
    <row r="82" spans="1:19" s="6" customFormat="1" ht="15.75" customHeight="1">
      <c r="A82" s="29"/>
      <c r="B82" s="30"/>
      <c r="C82" s="30"/>
      <c r="D82" s="31"/>
      <c r="E82" s="33"/>
      <c r="F82" s="40"/>
      <c r="G82" s="145"/>
      <c r="H82" s="28"/>
      <c r="I82" s="28"/>
      <c r="J82" s="28"/>
      <c r="K82" s="41"/>
      <c r="L82" s="36"/>
      <c r="M82" s="36"/>
      <c r="N82" s="28"/>
      <c r="O82" s="28"/>
      <c r="P82" s="28"/>
      <c r="Q82" s="34"/>
      <c r="R82" s="28"/>
      <c r="S82" s="37"/>
    </row>
    <row r="83" spans="1:19" s="6" customFormat="1" ht="48" customHeight="1">
      <c r="A83" s="29">
        <v>35</v>
      </c>
      <c r="B83" s="30" t="s">
        <v>110</v>
      </c>
      <c r="C83" s="30" t="s">
        <v>401</v>
      </c>
      <c r="D83" s="31" t="s">
        <v>288</v>
      </c>
      <c r="E83" s="33" t="s">
        <v>40</v>
      </c>
      <c r="F83" s="40">
        <v>95000</v>
      </c>
      <c r="G83" s="145">
        <v>11441.29</v>
      </c>
      <c r="H83" s="28">
        <v>25</v>
      </c>
      <c r="I83" s="28">
        <f>+F83*2.87%</f>
        <v>2726.5</v>
      </c>
      <c r="J83" s="28">
        <f>+F83*7.1%</f>
        <v>6744.9999999999991</v>
      </c>
      <c r="K83" s="41">
        <v>380.38</v>
      </c>
      <c r="L83" s="36">
        <v>2628.08</v>
      </c>
      <c r="M83" s="36">
        <v>6129.31</v>
      </c>
      <c r="N83" s="28"/>
      <c r="O83" s="28">
        <f>SUM(I83:N83)</f>
        <v>18609.27</v>
      </c>
      <c r="P83" s="28">
        <f>+G83+H83+I83+L83+N83</f>
        <v>16820.870000000003</v>
      </c>
      <c r="Q83" s="34">
        <f>+J83+K83+M83</f>
        <v>13254.689999999999</v>
      </c>
      <c r="R83" s="28">
        <f>+F83-P83</f>
        <v>78179.13</v>
      </c>
      <c r="S83" s="37">
        <v>111</v>
      </c>
    </row>
    <row r="84" spans="1:19" s="6" customFormat="1" ht="15.75" customHeight="1">
      <c r="A84" s="29"/>
      <c r="B84" s="30"/>
      <c r="C84" s="30"/>
      <c r="D84" s="31"/>
      <c r="E84" s="33"/>
      <c r="F84" s="40"/>
      <c r="G84" s="145"/>
      <c r="H84" s="28"/>
      <c r="I84" s="28"/>
      <c r="J84" s="28"/>
      <c r="K84" s="41"/>
      <c r="L84" s="36"/>
      <c r="M84" s="36"/>
      <c r="N84" s="28"/>
      <c r="O84" s="28"/>
      <c r="P84" s="28"/>
      <c r="Q84" s="34"/>
      <c r="R84" s="28"/>
      <c r="S84" s="37"/>
    </row>
    <row r="85" spans="1:19" s="6" customFormat="1" ht="48" customHeight="1">
      <c r="A85" s="29">
        <v>36</v>
      </c>
      <c r="B85" s="30" t="s">
        <v>112</v>
      </c>
      <c r="C85" s="30" t="s">
        <v>56</v>
      </c>
      <c r="D85" s="31" t="s">
        <v>113</v>
      </c>
      <c r="E85" s="33" t="s">
        <v>40</v>
      </c>
      <c r="F85" s="40">
        <v>55000</v>
      </c>
      <c r="G85" s="145">
        <v>2851.33</v>
      </c>
      <c r="H85" s="28">
        <v>25</v>
      </c>
      <c r="I85" s="28">
        <f>+F85*2.87%</f>
        <v>1578.5</v>
      </c>
      <c r="J85" s="28">
        <f>+F85*7.1%</f>
        <v>3904.9999999999995</v>
      </c>
      <c r="K85" s="41">
        <v>380.38</v>
      </c>
      <c r="L85" s="36">
        <f>+F85*3.04%</f>
        <v>1672</v>
      </c>
      <c r="M85" s="36">
        <f>+F85*7.09%</f>
        <v>3899.5000000000005</v>
      </c>
      <c r="N85" s="28"/>
      <c r="O85" s="28">
        <f>SUM(I85:N85)</f>
        <v>11435.380000000001</v>
      </c>
      <c r="P85" s="28">
        <f>+G85+H85+I85+L85+N85</f>
        <v>6126.83</v>
      </c>
      <c r="Q85" s="34">
        <f>+J85+K85+M85</f>
        <v>8184.8799999999992</v>
      </c>
      <c r="R85" s="28">
        <f>+F85-P85</f>
        <v>48873.17</v>
      </c>
      <c r="S85" s="37">
        <v>111</v>
      </c>
    </row>
    <row r="86" spans="1:19" s="6" customFormat="1" ht="15.75" customHeight="1">
      <c r="A86" s="29"/>
      <c r="B86" s="30"/>
      <c r="C86" s="30"/>
      <c r="D86" s="31"/>
      <c r="E86" s="33"/>
      <c r="F86" s="40"/>
      <c r="G86" s="145"/>
      <c r="H86" s="28"/>
      <c r="I86" s="28"/>
      <c r="J86" s="28"/>
      <c r="K86" s="41"/>
      <c r="L86" s="36"/>
      <c r="M86" s="36"/>
      <c r="N86" s="28"/>
      <c r="O86" s="28"/>
      <c r="P86" s="28"/>
      <c r="Q86" s="34"/>
      <c r="R86" s="28"/>
      <c r="S86" s="37"/>
    </row>
    <row r="87" spans="1:19" s="6" customFormat="1" ht="48" customHeight="1">
      <c r="A87" s="29">
        <v>37</v>
      </c>
      <c r="B87" s="30" t="s">
        <v>114</v>
      </c>
      <c r="C87" s="30" t="s">
        <v>45</v>
      </c>
      <c r="D87" s="31" t="s">
        <v>74</v>
      </c>
      <c r="E87" s="33" t="s">
        <v>40</v>
      </c>
      <c r="F87" s="40">
        <v>12500</v>
      </c>
      <c r="G87" s="145"/>
      <c r="H87" s="28">
        <v>25</v>
      </c>
      <c r="I87" s="28">
        <f>+F87*2.87%</f>
        <v>358.75</v>
      </c>
      <c r="J87" s="28">
        <f>+F87*7.1%</f>
        <v>887.49999999999989</v>
      </c>
      <c r="K87" s="41">
        <v>137.5</v>
      </c>
      <c r="L87" s="36">
        <f>+F87*3.04%</f>
        <v>380</v>
      </c>
      <c r="M87" s="36">
        <f>+F87*7.09%</f>
        <v>886.25000000000011</v>
      </c>
      <c r="N87" s="28"/>
      <c r="O87" s="28">
        <f>SUM(I87:N87)</f>
        <v>2650</v>
      </c>
      <c r="P87" s="28">
        <f>+G87+H87+I87+L87+N87</f>
        <v>763.75</v>
      </c>
      <c r="Q87" s="34">
        <f>+J87+K87+M87</f>
        <v>1911.25</v>
      </c>
      <c r="R87" s="28">
        <f>+F87-P87</f>
        <v>11736.25</v>
      </c>
      <c r="S87" s="37">
        <v>111</v>
      </c>
    </row>
    <row r="88" spans="1:19" s="6" customFormat="1" ht="15.75" customHeight="1">
      <c r="A88" s="29"/>
      <c r="B88" s="30"/>
      <c r="C88" s="30"/>
      <c r="D88" s="31"/>
      <c r="E88" s="33"/>
      <c r="F88" s="40"/>
      <c r="G88" s="145"/>
      <c r="H88" s="28"/>
      <c r="I88" s="28"/>
      <c r="J88" s="28"/>
      <c r="K88" s="41"/>
      <c r="L88" s="36"/>
      <c r="M88" s="36"/>
      <c r="N88" s="28"/>
      <c r="O88" s="28"/>
      <c r="P88" s="28"/>
      <c r="Q88" s="34"/>
      <c r="R88" s="28"/>
      <c r="S88" s="37"/>
    </row>
    <row r="89" spans="1:19" s="6" customFormat="1" ht="48" customHeight="1">
      <c r="A89" s="29">
        <v>38</v>
      </c>
      <c r="B89" s="30" t="s">
        <v>115</v>
      </c>
      <c r="C89" s="30" t="s">
        <v>45</v>
      </c>
      <c r="D89" s="31" t="s">
        <v>74</v>
      </c>
      <c r="E89" s="33" t="s">
        <v>40</v>
      </c>
      <c r="F89" s="40">
        <v>12500</v>
      </c>
      <c r="G89" s="145"/>
      <c r="H89" s="28">
        <v>25</v>
      </c>
      <c r="I89" s="28">
        <f>+F89*2.87%</f>
        <v>358.75</v>
      </c>
      <c r="J89" s="28">
        <f>+F89*7.1%</f>
        <v>887.49999999999989</v>
      </c>
      <c r="K89" s="41">
        <v>137.5</v>
      </c>
      <c r="L89" s="36">
        <f>+F89*3.04%</f>
        <v>380</v>
      </c>
      <c r="M89" s="36">
        <f>+F89*7.09%</f>
        <v>886.25000000000011</v>
      </c>
      <c r="N89" s="28"/>
      <c r="O89" s="28">
        <f>SUM(I89:N89)</f>
        <v>2650</v>
      </c>
      <c r="P89" s="28">
        <f>+G89+H89+I89+L89+N89</f>
        <v>763.75</v>
      </c>
      <c r="Q89" s="34">
        <f>+J89+K89+M89</f>
        <v>1911.25</v>
      </c>
      <c r="R89" s="28">
        <f>+F89-P89</f>
        <v>11736.25</v>
      </c>
      <c r="S89" s="37">
        <v>111</v>
      </c>
    </row>
    <row r="90" spans="1:19" s="6" customFormat="1" ht="15.75" customHeight="1">
      <c r="A90" s="29"/>
      <c r="B90" s="30"/>
      <c r="C90" s="30"/>
      <c r="D90" s="31"/>
      <c r="E90" s="33"/>
      <c r="F90" s="40"/>
      <c r="G90" s="145"/>
      <c r="H90" s="28"/>
      <c r="I90" s="28"/>
      <c r="J90" s="28"/>
      <c r="K90" s="41"/>
      <c r="L90" s="36"/>
      <c r="M90" s="36"/>
      <c r="N90" s="28"/>
      <c r="O90" s="28"/>
      <c r="P90" s="28"/>
      <c r="Q90" s="34"/>
      <c r="R90" s="28"/>
      <c r="S90" s="37"/>
    </row>
    <row r="91" spans="1:19" s="6" customFormat="1" ht="48" customHeight="1">
      <c r="A91" s="29">
        <v>39</v>
      </c>
      <c r="B91" s="30" t="s">
        <v>116</v>
      </c>
      <c r="C91" s="30" t="s">
        <v>56</v>
      </c>
      <c r="D91" s="31" t="s">
        <v>57</v>
      </c>
      <c r="E91" s="33" t="s">
        <v>40</v>
      </c>
      <c r="F91" s="40">
        <v>25000</v>
      </c>
      <c r="G91" s="145"/>
      <c r="H91" s="28">
        <v>25</v>
      </c>
      <c r="I91" s="28">
        <f>+F91*2.87%</f>
        <v>717.5</v>
      </c>
      <c r="J91" s="28">
        <f>+F91*7.1%</f>
        <v>1774.9999999999998</v>
      </c>
      <c r="K91" s="41">
        <v>275</v>
      </c>
      <c r="L91" s="36">
        <f>+F91*3.04%</f>
        <v>760</v>
      </c>
      <c r="M91" s="36">
        <f>+F91*7.09%</f>
        <v>1772.5000000000002</v>
      </c>
      <c r="N91" s="28"/>
      <c r="O91" s="28">
        <f>SUM(I91:N91)</f>
        <v>5300</v>
      </c>
      <c r="P91" s="28">
        <f>+G91+H91+I91+L91+N91</f>
        <v>1502.5</v>
      </c>
      <c r="Q91" s="34">
        <f>+J91+K91+M91</f>
        <v>3822.5</v>
      </c>
      <c r="R91" s="28">
        <f>+F91-P91</f>
        <v>23497.5</v>
      </c>
      <c r="S91" s="37">
        <v>111</v>
      </c>
    </row>
    <row r="92" spans="1:19" s="6" customFormat="1" ht="15.75" customHeight="1">
      <c r="A92" s="29"/>
      <c r="B92" s="30"/>
      <c r="C92" s="30"/>
      <c r="D92" s="31"/>
      <c r="E92" s="33"/>
      <c r="F92" s="40"/>
      <c r="G92" s="145"/>
      <c r="H92" s="28"/>
      <c r="I92" s="28"/>
      <c r="J92" s="28"/>
      <c r="K92" s="41"/>
      <c r="L92" s="36"/>
      <c r="M92" s="36"/>
      <c r="N92" s="28"/>
      <c r="O92" s="28"/>
      <c r="P92" s="28"/>
      <c r="Q92" s="34">
        <f>+J92+K92+M92</f>
        <v>0</v>
      </c>
      <c r="R92" s="28"/>
      <c r="S92" s="37"/>
    </row>
    <row r="93" spans="1:19" s="6" customFormat="1" ht="48" customHeight="1">
      <c r="A93" s="29">
        <v>40</v>
      </c>
      <c r="B93" s="30" t="s">
        <v>117</v>
      </c>
      <c r="C93" s="30" t="s">
        <v>72</v>
      </c>
      <c r="D93" s="31" t="s">
        <v>118</v>
      </c>
      <c r="E93" s="33" t="s">
        <v>40</v>
      </c>
      <c r="F93" s="40">
        <v>60000</v>
      </c>
      <c r="G93" s="145">
        <v>3792.23</v>
      </c>
      <c r="H93" s="28">
        <v>25</v>
      </c>
      <c r="I93" s="28">
        <f>+F93*2.87%</f>
        <v>1722</v>
      </c>
      <c r="J93" s="28">
        <f>+F93*7.1%</f>
        <v>4260</v>
      </c>
      <c r="K93" s="41">
        <v>380.38</v>
      </c>
      <c r="L93" s="36">
        <f>+F93*3.04%</f>
        <v>1824</v>
      </c>
      <c r="M93" s="36">
        <f>+F93*7.09%</f>
        <v>4254</v>
      </c>
      <c r="N93" s="28"/>
      <c r="O93" s="28">
        <f>SUM(I93:N93)</f>
        <v>12440.380000000001</v>
      </c>
      <c r="P93" s="28">
        <f>+G93+H93+I93+L93+N93</f>
        <v>7363.23</v>
      </c>
      <c r="Q93" s="34">
        <f>+J93+K93+M93</f>
        <v>8894.380000000001</v>
      </c>
      <c r="R93" s="28">
        <f>+F93-P93</f>
        <v>52636.770000000004</v>
      </c>
      <c r="S93" s="37">
        <v>111</v>
      </c>
    </row>
    <row r="94" spans="1:19" s="6" customFormat="1" ht="15.75" customHeight="1">
      <c r="A94" s="29"/>
      <c r="B94" s="30"/>
      <c r="C94" s="30"/>
      <c r="D94" s="31"/>
      <c r="E94" s="33"/>
      <c r="F94" s="40"/>
      <c r="G94" s="145"/>
      <c r="H94" s="28"/>
      <c r="I94" s="28"/>
      <c r="J94" s="28"/>
      <c r="K94" s="41"/>
      <c r="L94" s="36"/>
      <c r="M94" s="36"/>
      <c r="N94" s="28"/>
      <c r="O94" s="28"/>
      <c r="P94" s="28"/>
      <c r="Q94" s="34"/>
      <c r="R94" s="28"/>
      <c r="S94" s="37"/>
    </row>
    <row r="95" spans="1:19" s="6" customFormat="1" ht="48" customHeight="1">
      <c r="A95" s="29">
        <v>41</v>
      </c>
      <c r="B95" s="30" t="s">
        <v>119</v>
      </c>
      <c r="C95" s="30" t="s">
        <v>33</v>
      </c>
      <c r="D95" s="31" t="s">
        <v>31</v>
      </c>
      <c r="E95" s="33" t="s">
        <v>40</v>
      </c>
      <c r="F95" s="40">
        <v>10000</v>
      </c>
      <c r="G95" s="145"/>
      <c r="H95" s="28">
        <v>25</v>
      </c>
      <c r="I95" s="28">
        <f>+F95*2.87%</f>
        <v>287</v>
      </c>
      <c r="J95" s="28">
        <f>+F95*7.1%</f>
        <v>709.99999999999989</v>
      </c>
      <c r="K95" s="41">
        <v>110</v>
      </c>
      <c r="L95" s="36">
        <f>+F95*3.04%</f>
        <v>304</v>
      </c>
      <c r="M95" s="36">
        <f>+F95*7.09%</f>
        <v>709</v>
      </c>
      <c r="N95" s="28"/>
      <c r="O95" s="28">
        <f>SUM(I95:N95)</f>
        <v>2120</v>
      </c>
      <c r="P95" s="28">
        <f>+G95+H95+I95+L95+N95</f>
        <v>616</v>
      </c>
      <c r="Q95" s="34">
        <f>+J95+K95+M95</f>
        <v>1529</v>
      </c>
      <c r="R95" s="28">
        <f>+F95-P95</f>
        <v>9384</v>
      </c>
      <c r="S95" s="37">
        <v>111</v>
      </c>
    </row>
    <row r="96" spans="1:19" s="6" customFormat="1" ht="15.75" customHeight="1">
      <c r="A96" s="29"/>
      <c r="B96" s="30"/>
      <c r="C96" s="30"/>
      <c r="D96" s="31"/>
      <c r="E96" s="33"/>
      <c r="F96" s="40"/>
      <c r="G96" s="145"/>
      <c r="H96" s="28"/>
      <c r="I96" s="28"/>
      <c r="J96" s="28"/>
      <c r="K96" s="41"/>
      <c r="L96" s="36"/>
      <c r="M96" s="36"/>
      <c r="N96" s="28"/>
      <c r="O96" s="28"/>
      <c r="P96" s="28"/>
      <c r="Q96" s="34"/>
      <c r="R96" s="28"/>
      <c r="S96" s="37"/>
    </row>
    <row r="97" spans="1:19" s="6" customFormat="1" ht="48" customHeight="1">
      <c r="A97" s="29">
        <v>42</v>
      </c>
      <c r="B97" s="30" t="s">
        <v>120</v>
      </c>
      <c r="C97" s="30" t="s">
        <v>121</v>
      </c>
      <c r="D97" s="31" t="s">
        <v>122</v>
      </c>
      <c r="E97" s="33" t="s">
        <v>40</v>
      </c>
      <c r="F97" s="40">
        <v>55000</v>
      </c>
      <c r="G97" s="145">
        <v>2851.33</v>
      </c>
      <c r="H97" s="28">
        <v>25</v>
      </c>
      <c r="I97" s="28">
        <f>+F97*2.87%</f>
        <v>1578.5</v>
      </c>
      <c r="J97" s="28">
        <f>+F97*7.1%</f>
        <v>3904.9999999999995</v>
      </c>
      <c r="K97" s="41">
        <v>380.38</v>
      </c>
      <c r="L97" s="36">
        <f>+F97*3.04%</f>
        <v>1672</v>
      </c>
      <c r="M97" s="36">
        <f>+F97*7.09%</f>
        <v>3899.5000000000005</v>
      </c>
      <c r="N97" s="28"/>
      <c r="O97" s="28">
        <f>SUM(I97:N97)</f>
        <v>11435.380000000001</v>
      </c>
      <c r="P97" s="28">
        <f>+G97+H97+I97+L97+N97</f>
        <v>6126.83</v>
      </c>
      <c r="Q97" s="34">
        <f>+J97+K97+M97</f>
        <v>8184.8799999999992</v>
      </c>
      <c r="R97" s="28">
        <f>+F97-P97</f>
        <v>48873.17</v>
      </c>
      <c r="S97" s="37">
        <v>111</v>
      </c>
    </row>
    <row r="98" spans="1:19" s="6" customFormat="1" ht="15.75" customHeight="1">
      <c r="A98" s="29"/>
      <c r="B98" s="30"/>
      <c r="C98" s="30"/>
      <c r="D98" s="31"/>
      <c r="E98" s="33"/>
      <c r="F98" s="40"/>
      <c r="G98" s="145"/>
      <c r="H98" s="28"/>
      <c r="I98" s="28"/>
      <c r="J98" s="28"/>
      <c r="K98" s="41"/>
      <c r="L98" s="36"/>
      <c r="M98" s="36"/>
      <c r="N98" s="28"/>
      <c r="O98" s="28"/>
      <c r="P98" s="28"/>
      <c r="Q98" s="34"/>
      <c r="R98" s="28"/>
      <c r="S98" s="37"/>
    </row>
    <row r="99" spans="1:19" s="6" customFormat="1" ht="48" customHeight="1">
      <c r="A99" s="29">
        <v>43</v>
      </c>
      <c r="B99" s="30" t="s">
        <v>123</v>
      </c>
      <c r="C99" s="30" t="s">
        <v>48</v>
      </c>
      <c r="D99" s="31" t="s">
        <v>267</v>
      </c>
      <c r="E99" s="33" t="s">
        <v>40</v>
      </c>
      <c r="F99" s="40">
        <v>55000</v>
      </c>
      <c r="G99" s="145">
        <v>2851.33</v>
      </c>
      <c r="H99" s="28">
        <v>25</v>
      </c>
      <c r="I99" s="28">
        <f>+F99*2.87%</f>
        <v>1578.5</v>
      </c>
      <c r="J99" s="28">
        <f>+F99*7.1%</f>
        <v>3904.9999999999995</v>
      </c>
      <c r="K99" s="41">
        <v>380.38</v>
      </c>
      <c r="L99" s="36">
        <f>+F99*3.04%</f>
        <v>1672</v>
      </c>
      <c r="M99" s="36">
        <f>+F99*7.09%</f>
        <v>3899.5000000000005</v>
      </c>
      <c r="N99" s="28"/>
      <c r="O99" s="28">
        <f>SUM(I99:N99)</f>
        <v>11435.380000000001</v>
      </c>
      <c r="P99" s="28">
        <f>+G99+H99+I99+L99+N99</f>
        <v>6126.83</v>
      </c>
      <c r="Q99" s="34">
        <f>+J99+K99+M99</f>
        <v>8184.8799999999992</v>
      </c>
      <c r="R99" s="28">
        <f>+F99-P99</f>
        <v>48873.17</v>
      </c>
      <c r="S99" s="37">
        <v>111</v>
      </c>
    </row>
    <row r="100" spans="1:19" s="6" customFormat="1" ht="15.75" customHeight="1">
      <c r="A100" s="29"/>
      <c r="B100" s="30"/>
      <c r="C100" s="30"/>
      <c r="D100" s="31"/>
      <c r="E100" s="33"/>
      <c r="F100" s="40"/>
      <c r="G100" s="145"/>
      <c r="H100" s="28"/>
      <c r="I100" s="28"/>
      <c r="J100" s="28"/>
      <c r="K100" s="41"/>
      <c r="L100" s="36"/>
      <c r="M100" s="36"/>
      <c r="N100" s="28"/>
      <c r="O100" s="28"/>
      <c r="P100" s="28"/>
      <c r="Q100" s="34"/>
      <c r="R100" s="28"/>
      <c r="S100" s="37"/>
    </row>
    <row r="101" spans="1:19" s="6" customFormat="1" ht="48" customHeight="1">
      <c r="A101" s="29">
        <v>44</v>
      </c>
      <c r="B101" s="30" t="s">
        <v>125</v>
      </c>
      <c r="C101" s="30" t="s">
        <v>121</v>
      </c>
      <c r="D101" s="31" t="s">
        <v>126</v>
      </c>
      <c r="E101" s="33" t="s">
        <v>40</v>
      </c>
      <c r="F101" s="40">
        <v>30000</v>
      </c>
      <c r="G101" s="145"/>
      <c r="H101" s="28">
        <v>25</v>
      </c>
      <c r="I101" s="28">
        <f>+F101*2.87%</f>
        <v>861</v>
      </c>
      <c r="J101" s="28">
        <f>+F101*7.1%</f>
        <v>2130</v>
      </c>
      <c r="K101" s="41">
        <v>330</v>
      </c>
      <c r="L101" s="36">
        <f>+F101*3.04%</f>
        <v>912</v>
      </c>
      <c r="M101" s="36">
        <f>+F101*7.09%</f>
        <v>2127</v>
      </c>
      <c r="N101" s="28"/>
      <c r="O101" s="28">
        <f>SUM(I101:N101)</f>
        <v>6360</v>
      </c>
      <c r="P101" s="28">
        <f>+G101+H101+I101+L101+N101</f>
        <v>1798</v>
      </c>
      <c r="Q101" s="34">
        <f>+J101+K101+M101</f>
        <v>4587</v>
      </c>
      <c r="R101" s="28">
        <f>+F101-P101</f>
        <v>28202</v>
      </c>
      <c r="S101" s="37">
        <v>111</v>
      </c>
    </row>
    <row r="102" spans="1:19" s="6" customFormat="1" ht="15.75" customHeight="1">
      <c r="A102" s="29"/>
      <c r="B102" s="30"/>
      <c r="C102" s="30"/>
      <c r="D102" s="31"/>
      <c r="E102" s="33"/>
      <c r="F102" s="40"/>
      <c r="G102" s="145"/>
      <c r="H102" s="28"/>
      <c r="I102" s="28"/>
      <c r="J102" s="28"/>
      <c r="K102" s="41"/>
      <c r="L102" s="36"/>
      <c r="M102" s="36"/>
      <c r="N102" s="28"/>
      <c r="O102" s="28"/>
      <c r="P102" s="28"/>
      <c r="Q102" s="34"/>
      <c r="R102" s="28"/>
      <c r="S102" s="37"/>
    </row>
    <row r="103" spans="1:19" s="6" customFormat="1" ht="48" customHeight="1">
      <c r="A103" s="29">
        <v>45</v>
      </c>
      <c r="B103" s="30" t="s">
        <v>127</v>
      </c>
      <c r="C103" s="30" t="s">
        <v>184</v>
      </c>
      <c r="D103" s="31" t="s">
        <v>436</v>
      </c>
      <c r="E103" s="33" t="s">
        <v>40</v>
      </c>
      <c r="F103" s="40">
        <v>16000</v>
      </c>
      <c r="G103" s="145"/>
      <c r="H103" s="28">
        <v>25</v>
      </c>
      <c r="I103" s="28">
        <f>+F103*2.87%</f>
        <v>459.2</v>
      </c>
      <c r="J103" s="28">
        <f>+F103*7.1%</f>
        <v>1136</v>
      </c>
      <c r="K103" s="41">
        <v>176</v>
      </c>
      <c r="L103" s="36">
        <f>+F103*3.04%</f>
        <v>486.4</v>
      </c>
      <c r="M103" s="36">
        <f>+F103*7.09%</f>
        <v>1134.4000000000001</v>
      </c>
      <c r="N103" s="28"/>
      <c r="O103" s="28">
        <f>SUM(I103:N103)</f>
        <v>3392</v>
      </c>
      <c r="P103" s="28">
        <f>+G103+H103+I103+L103+N103</f>
        <v>970.59999999999991</v>
      </c>
      <c r="Q103" s="34">
        <f>+J103+K103+M103</f>
        <v>2446.4</v>
      </c>
      <c r="R103" s="28">
        <f>+F103-P103</f>
        <v>15029.4</v>
      </c>
      <c r="S103" s="37">
        <v>111</v>
      </c>
    </row>
    <row r="104" spans="1:19" s="6" customFormat="1" ht="15.75" customHeight="1">
      <c r="A104" s="29"/>
      <c r="B104" s="30"/>
      <c r="C104" s="30"/>
      <c r="D104" s="31"/>
      <c r="E104" s="33"/>
      <c r="F104" s="40"/>
      <c r="G104" s="145"/>
      <c r="H104" s="28"/>
      <c r="I104" s="28"/>
      <c r="J104" s="28"/>
      <c r="K104" s="41"/>
      <c r="L104" s="36"/>
      <c r="M104" s="36"/>
      <c r="N104" s="28"/>
      <c r="O104" s="28"/>
      <c r="P104" s="28"/>
      <c r="Q104" s="34"/>
      <c r="R104" s="28"/>
      <c r="S104" s="37"/>
    </row>
    <row r="105" spans="1:19" s="6" customFormat="1" ht="48" customHeight="1">
      <c r="A105" s="29">
        <v>46</v>
      </c>
      <c r="B105" s="30" t="s">
        <v>129</v>
      </c>
      <c r="C105" s="30" t="s">
        <v>138</v>
      </c>
      <c r="D105" s="31" t="s">
        <v>462</v>
      </c>
      <c r="E105" s="33" t="s">
        <v>40</v>
      </c>
      <c r="F105" s="40">
        <v>125000</v>
      </c>
      <c r="G105" s="145">
        <v>18726.04</v>
      </c>
      <c r="H105" s="28">
        <v>25</v>
      </c>
      <c r="I105" s="28">
        <f>+F105*2.87%</f>
        <v>3587.5</v>
      </c>
      <c r="J105" s="28">
        <f>+F105*7.1%</f>
        <v>8875</v>
      </c>
      <c r="K105" s="41">
        <v>380.38</v>
      </c>
      <c r="L105" s="36">
        <v>2628.08</v>
      </c>
      <c r="M105" s="36">
        <v>6129.31</v>
      </c>
      <c r="N105" s="28"/>
      <c r="O105" s="28">
        <f>SUM(I105:N105)</f>
        <v>21600.27</v>
      </c>
      <c r="P105" s="28">
        <f>+G105+H105+I105+L105+N105</f>
        <v>24966.620000000003</v>
      </c>
      <c r="Q105" s="34">
        <f>+J105+K105+M105</f>
        <v>15384.689999999999</v>
      </c>
      <c r="R105" s="28">
        <f>+F105-P105</f>
        <v>100033.38</v>
      </c>
      <c r="S105" s="37">
        <v>111</v>
      </c>
    </row>
    <row r="106" spans="1:19" s="6" customFormat="1" ht="15.75" customHeight="1">
      <c r="A106" s="29"/>
      <c r="B106" s="30"/>
      <c r="C106" s="30"/>
      <c r="D106" s="31"/>
      <c r="E106" s="33"/>
      <c r="F106" s="40"/>
      <c r="G106" s="145"/>
      <c r="H106" s="28"/>
      <c r="I106" s="28"/>
      <c r="J106" s="28"/>
      <c r="K106" s="41"/>
      <c r="L106" s="36"/>
      <c r="M106" s="36"/>
      <c r="N106" s="28"/>
      <c r="O106" s="28"/>
      <c r="P106" s="28"/>
      <c r="Q106" s="34"/>
      <c r="R106" s="28"/>
      <c r="S106" s="37"/>
    </row>
    <row r="107" spans="1:19" s="6" customFormat="1" ht="48" customHeight="1">
      <c r="A107" s="29">
        <v>47</v>
      </c>
      <c r="B107" s="30" t="s">
        <v>130</v>
      </c>
      <c r="C107" s="30" t="s">
        <v>131</v>
      </c>
      <c r="D107" s="31" t="s">
        <v>132</v>
      </c>
      <c r="E107" s="33" t="s">
        <v>40</v>
      </c>
      <c r="F107" s="40">
        <v>62000</v>
      </c>
      <c r="G107" s="145">
        <v>3999.62</v>
      </c>
      <c r="H107" s="28">
        <v>25</v>
      </c>
      <c r="I107" s="28">
        <f>+F107*2.87%</f>
        <v>1779.4</v>
      </c>
      <c r="J107" s="28">
        <f>+F107*7.1%</f>
        <v>4402</v>
      </c>
      <c r="K107" s="41">
        <v>380.38</v>
      </c>
      <c r="L107" s="36">
        <f>+F107*3.04%</f>
        <v>1884.8</v>
      </c>
      <c r="M107" s="36">
        <f>+F107*7.09%</f>
        <v>4395.8</v>
      </c>
      <c r="N107" s="28">
        <v>844.89</v>
      </c>
      <c r="O107" s="28">
        <f>SUM(I107:N107)</f>
        <v>13687.27</v>
      </c>
      <c r="P107" s="28">
        <f>+G107+H107+I107+L107+N107</f>
        <v>8533.7100000000009</v>
      </c>
      <c r="Q107" s="34">
        <f>+J107+K107+M107</f>
        <v>9178.18</v>
      </c>
      <c r="R107" s="28">
        <f>+F107-P107</f>
        <v>53466.29</v>
      </c>
      <c r="S107" s="37">
        <v>111</v>
      </c>
    </row>
    <row r="108" spans="1:19" s="6" customFormat="1" ht="15.75" customHeight="1">
      <c r="A108" s="29"/>
      <c r="B108" s="30"/>
      <c r="C108" s="30"/>
      <c r="D108" s="31"/>
      <c r="E108" s="33"/>
      <c r="F108" s="40"/>
      <c r="G108" s="145"/>
      <c r="H108" s="28"/>
      <c r="I108" s="28"/>
      <c r="J108" s="28"/>
      <c r="K108" s="41"/>
      <c r="L108" s="36"/>
      <c r="M108" s="36"/>
      <c r="N108" s="28"/>
      <c r="O108" s="28"/>
      <c r="P108" s="28"/>
      <c r="Q108" s="34"/>
      <c r="R108" s="28"/>
      <c r="S108" s="37"/>
    </row>
    <row r="109" spans="1:19" s="6" customFormat="1" ht="48" customHeight="1">
      <c r="A109" s="29">
        <v>48</v>
      </c>
      <c r="B109" s="30" t="s">
        <v>133</v>
      </c>
      <c r="C109" s="31" t="s">
        <v>134</v>
      </c>
      <c r="D109" s="31" t="s">
        <v>135</v>
      </c>
      <c r="E109" s="33" t="s">
        <v>40</v>
      </c>
      <c r="F109" s="40">
        <v>40000</v>
      </c>
      <c r="G109" s="145">
        <v>646.36</v>
      </c>
      <c r="H109" s="28">
        <v>25</v>
      </c>
      <c r="I109" s="28">
        <f>+F109*2.87%</f>
        <v>1148</v>
      </c>
      <c r="J109" s="28">
        <f>+F109*7.1%</f>
        <v>2839.9999999999995</v>
      </c>
      <c r="K109" s="41">
        <v>380.38</v>
      </c>
      <c r="L109" s="36">
        <f>+F109*3.04%</f>
        <v>1216</v>
      </c>
      <c r="M109" s="36">
        <f>+F109*7.09%</f>
        <v>2836</v>
      </c>
      <c r="N109" s="28"/>
      <c r="O109" s="28">
        <f>SUM(I109:N109)</f>
        <v>8420.3799999999992</v>
      </c>
      <c r="P109" s="28">
        <f>+G109+H109+I109+L109+N109</f>
        <v>3035.36</v>
      </c>
      <c r="Q109" s="34">
        <f>+J109+K109+M109</f>
        <v>6056.3799999999992</v>
      </c>
      <c r="R109" s="28">
        <f>+F109-P109</f>
        <v>36964.639999999999</v>
      </c>
      <c r="S109" s="37">
        <v>111</v>
      </c>
    </row>
    <row r="110" spans="1:19" s="6" customFormat="1" ht="15.75" customHeight="1">
      <c r="A110" s="29"/>
      <c r="B110" s="30"/>
      <c r="C110" s="30"/>
      <c r="D110" s="31"/>
      <c r="E110" s="33"/>
      <c r="F110" s="40"/>
      <c r="G110" s="145"/>
      <c r="H110" s="28"/>
      <c r="I110" s="28"/>
      <c r="J110" s="28"/>
      <c r="K110" s="41"/>
      <c r="L110" s="36"/>
      <c r="M110" s="36"/>
      <c r="N110" s="28"/>
      <c r="O110" s="28"/>
      <c r="P110" s="28"/>
      <c r="Q110" s="34"/>
      <c r="R110" s="28"/>
      <c r="S110" s="37"/>
    </row>
    <row r="111" spans="1:19" s="6" customFormat="1" ht="48" customHeight="1">
      <c r="A111" s="29">
        <v>49</v>
      </c>
      <c r="B111" s="30" t="s">
        <v>136</v>
      </c>
      <c r="C111" s="30" t="s">
        <v>131</v>
      </c>
      <c r="D111" s="31" t="s">
        <v>137</v>
      </c>
      <c r="E111" s="33" t="s">
        <v>40</v>
      </c>
      <c r="F111" s="40">
        <v>35000</v>
      </c>
      <c r="G111" s="145"/>
      <c r="H111" s="28">
        <v>25</v>
      </c>
      <c r="I111" s="28">
        <f>+F111*2.87%</f>
        <v>1004.5</v>
      </c>
      <c r="J111" s="28">
        <f>+F111*7.1%</f>
        <v>2485</v>
      </c>
      <c r="K111" s="41">
        <v>380.38</v>
      </c>
      <c r="L111" s="36">
        <f>+F111*3.04%</f>
        <v>1064</v>
      </c>
      <c r="M111" s="36">
        <f>+F111*7.09%</f>
        <v>2481.5</v>
      </c>
      <c r="N111" s="28">
        <v>844.89</v>
      </c>
      <c r="O111" s="28">
        <f>SUM(I111:N111)</f>
        <v>8260.27</v>
      </c>
      <c r="P111" s="28">
        <f>+G111+H111+I111+L111+N111</f>
        <v>2938.39</v>
      </c>
      <c r="Q111" s="34">
        <f>+J111+K111+M111</f>
        <v>5346.88</v>
      </c>
      <c r="R111" s="28">
        <f>+F111-P111</f>
        <v>32061.61</v>
      </c>
      <c r="S111" s="37">
        <v>111</v>
      </c>
    </row>
    <row r="112" spans="1:19" s="6" customFormat="1" ht="15.75" customHeight="1">
      <c r="A112" s="29"/>
      <c r="B112" s="30"/>
      <c r="C112" s="30"/>
      <c r="D112" s="31"/>
      <c r="E112" s="33"/>
      <c r="F112" s="40"/>
      <c r="G112" s="145"/>
      <c r="H112" s="28"/>
      <c r="I112" s="28"/>
      <c r="J112" s="28"/>
      <c r="K112" s="41"/>
      <c r="L112" s="36"/>
      <c r="M112" s="36"/>
      <c r="N112" s="28"/>
      <c r="O112" s="28"/>
      <c r="P112" s="28"/>
      <c r="Q112" s="34"/>
      <c r="R112" s="28"/>
      <c r="S112" s="37"/>
    </row>
    <row r="113" spans="1:19" s="6" customFormat="1" ht="56.25" customHeight="1">
      <c r="A113" s="29">
        <v>50</v>
      </c>
      <c r="B113" s="30" t="s">
        <v>363</v>
      </c>
      <c r="C113" s="30" t="s">
        <v>48</v>
      </c>
      <c r="D113" s="30" t="s">
        <v>461</v>
      </c>
      <c r="E113" s="33" t="s">
        <v>40</v>
      </c>
      <c r="F113" s="40">
        <v>125000</v>
      </c>
      <c r="G113" s="145">
        <v>18726.04</v>
      </c>
      <c r="H113" s="28">
        <v>25</v>
      </c>
      <c r="I113" s="28">
        <f>+F113*2.87%</f>
        <v>3587.5</v>
      </c>
      <c r="J113" s="28">
        <f>+F113*7.1%</f>
        <v>8875</v>
      </c>
      <c r="K113" s="41">
        <v>380.38</v>
      </c>
      <c r="L113" s="36">
        <v>2628.08</v>
      </c>
      <c r="M113" s="36">
        <v>6129.31</v>
      </c>
      <c r="N113" s="28"/>
      <c r="O113" s="28">
        <f>SUM(I113:N113)</f>
        <v>21600.27</v>
      </c>
      <c r="P113" s="28">
        <f>+G113+H113+I113+L113+N113</f>
        <v>24966.620000000003</v>
      </c>
      <c r="Q113" s="34">
        <f>+J113+K113+M113</f>
        <v>15384.689999999999</v>
      </c>
      <c r="R113" s="28">
        <f>+F113-P113</f>
        <v>100033.38</v>
      </c>
      <c r="S113" s="37">
        <v>111</v>
      </c>
    </row>
    <row r="114" spans="1:19" s="6" customFormat="1" ht="15.75" customHeight="1">
      <c r="A114" s="29"/>
      <c r="B114" s="30"/>
      <c r="C114" s="30"/>
      <c r="D114" s="31"/>
      <c r="E114" s="33"/>
      <c r="F114" s="40"/>
      <c r="G114" s="145"/>
      <c r="H114" s="28"/>
      <c r="I114" s="28"/>
      <c r="J114" s="28"/>
      <c r="K114" s="41"/>
      <c r="L114" s="36"/>
      <c r="M114" s="36"/>
      <c r="N114" s="28"/>
      <c r="O114" s="28"/>
      <c r="P114" s="28"/>
      <c r="Q114" s="34"/>
      <c r="R114" s="28"/>
      <c r="S114" s="37"/>
    </row>
    <row r="115" spans="1:19" s="6" customFormat="1" ht="48" customHeight="1">
      <c r="A115" s="29">
        <v>51</v>
      </c>
      <c r="B115" s="30" t="s">
        <v>139</v>
      </c>
      <c r="C115" s="30" t="s">
        <v>140</v>
      </c>
      <c r="D115" s="31" t="s">
        <v>141</v>
      </c>
      <c r="E115" s="33" t="s">
        <v>40</v>
      </c>
      <c r="F115" s="40">
        <v>125000</v>
      </c>
      <c r="G115" s="145">
        <v>18726.04</v>
      </c>
      <c r="H115" s="28">
        <v>25</v>
      </c>
      <c r="I115" s="28">
        <f>+F115*2.87%</f>
        <v>3587.5</v>
      </c>
      <c r="J115" s="28">
        <f>+F115*7.1%</f>
        <v>8875</v>
      </c>
      <c r="K115" s="41">
        <v>380.38</v>
      </c>
      <c r="L115" s="36">
        <v>2628.08</v>
      </c>
      <c r="M115" s="36">
        <v>6129.31</v>
      </c>
      <c r="N115" s="28"/>
      <c r="O115" s="28">
        <f>SUM(I115:N115)</f>
        <v>21600.27</v>
      </c>
      <c r="P115" s="28">
        <f>+G115+H115+I115+L115+N115</f>
        <v>24966.620000000003</v>
      </c>
      <c r="Q115" s="34">
        <f>+J115+K115+M115</f>
        <v>15384.689999999999</v>
      </c>
      <c r="R115" s="28">
        <f>+F115-P115</f>
        <v>100033.38</v>
      </c>
      <c r="S115" s="37">
        <v>111</v>
      </c>
    </row>
    <row r="116" spans="1:19" s="6" customFormat="1" ht="15.75" customHeight="1">
      <c r="A116" s="29"/>
      <c r="B116" s="30"/>
      <c r="C116" s="30"/>
      <c r="D116" s="31"/>
      <c r="E116" s="33"/>
      <c r="F116" s="40"/>
      <c r="G116" s="145"/>
      <c r="H116" s="28"/>
      <c r="I116" s="28"/>
      <c r="J116" s="28"/>
      <c r="K116" s="41"/>
      <c r="L116" s="36"/>
      <c r="M116" s="36"/>
      <c r="N116" s="28"/>
      <c r="O116" s="28"/>
      <c r="P116" s="28"/>
      <c r="Q116" s="34"/>
      <c r="R116" s="28"/>
      <c r="S116" s="37"/>
    </row>
    <row r="117" spans="1:19" s="6" customFormat="1" ht="48" customHeight="1">
      <c r="A117" s="29">
        <v>52</v>
      </c>
      <c r="B117" s="30" t="s">
        <v>142</v>
      </c>
      <c r="C117" s="30" t="s">
        <v>143</v>
      </c>
      <c r="D117" s="31" t="s">
        <v>32</v>
      </c>
      <c r="E117" s="33" t="s">
        <v>40</v>
      </c>
      <c r="F117" s="40">
        <v>295000</v>
      </c>
      <c r="G117" s="145">
        <v>60882.36</v>
      </c>
      <c r="H117" s="28">
        <v>25</v>
      </c>
      <c r="I117" s="28">
        <v>4962.2299999999996</v>
      </c>
      <c r="J117" s="28">
        <v>12275.9</v>
      </c>
      <c r="K117" s="41">
        <v>380.38</v>
      </c>
      <c r="L117" s="36">
        <v>2628.08</v>
      </c>
      <c r="M117" s="36">
        <v>6129.31</v>
      </c>
      <c r="N117" s="28"/>
      <c r="O117" s="28">
        <f>SUM(I117:N117)</f>
        <v>26375.899999999998</v>
      </c>
      <c r="P117" s="28">
        <f>+G117+H117+I117+L117+N117</f>
        <v>68497.67</v>
      </c>
      <c r="Q117" s="34">
        <f>+J117+K117+M117</f>
        <v>18785.59</v>
      </c>
      <c r="R117" s="28">
        <f>+F117-P117</f>
        <v>226502.33000000002</v>
      </c>
      <c r="S117" s="37">
        <v>111</v>
      </c>
    </row>
    <row r="118" spans="1:19" s="6" customFormat="1" ht="15.75" customHeight="1">
      <c r="A118" s="29"/>
      <c r="B118" s="30"/>
      <c r="C118" s="30"/>
      <c r="D118" s="31"/>
      <c r="E118" s="33"/>
      <c r="F118" s="40"/>
      <c r="G118" s="145"/>
      <c r="H118" s="28"/>
      <c r="I118" s="28"/>
      <c r="J118" s="28"/>
      <c r="K118" s="41"/>
      <c r="L118" s="36"/>
      <c r="M118" s="36"/>
      <c r="N118" s="28"/>
      <c r="O118" s="28"/>
      <c r="P118" s="28"/>
      <c r="Q118" s="34"/>
      <c r="R118" s="28"/>
      <c r="S118" s="37"/>
    </row>
    <row r="119" spans="1:19" s="6" customFormat="1" ht="48" customHeight="1">
      <c r="A119" s="29">
        <v>53</v>
      </c>
      <c r="B119" s="30" t="s">
        <v>144</v>
      </c>
      <c r="C119" s="30" t="s">
        <v>89</v>
      </c>
      <c r="D119" s="31" t="s">
        <v>145</v>
      </c>
      <c r="E119" s="33" t="s">
        <v>40</v>
      </c>
      <c r="F119" s="40">
        <v>95000</v>
      </c>
      <c r="G119" s="145">
        <v>11441.29</v>
      </c>
      <c r="H119" s="28">
        <v>25</v>
      </c>
      <c r="I119" s="28">
        <f>+F119*2.87%</f>
        <v>2726.5</v>
      </c>
      <c r="J119" s="28">
        <f>+F119*7.1%</f>
        <v>6744.9999999999991</v>
      </c>
      <c r="K119" s="41">
        <v>380.38</v>
      </c>
      <c r="L119" s="36">
        <v>2628.08</v>
      </c>
      <c r="M119" s="36">
        <v>6129.31</v>
      </c>
      <c r="N119" s="28"/>
      <c r="O119" s="28">
        <f>SUM(I119:N119)</f>
        <v>18609.27</v>
      </c>
      <c r="P119" s="28">
        <f>+G119+H119+I119+L119+N119</f>
        <v>16820.870000000003</v>
      </c>
      <c r="Q119" s="34">
        <f>+J119+K119+M119</f>
        <v>13254.689999999999</v>
      </c>
      <c r="R119" s="28">
        <f>+F119-P119</f>
        <v>78179.13</v>
      </c>
      <c r="S119" s="37">
        <v>111</v>
      </c>
    </row>
    <row r="120" spans="1:19" s="6" customFormat="1" ht="15.75" customHeight="1">
      <c r="A120" s="29"/>
      <c r="B120" s="30"/>
      <c r="C120" s="30"/>
      <c r="D120" s="31"/>
      <c r="E120" s="33"/>
      <c r="F120" s="40"/>
      <c r="G120" s="145"/>
      <c r="H120" s="28"/>
      <c r="I120" s="28"/>
      <c r="J120" s="28"/>
      <c r="K120" s="41"/>
      <c r="L120" s="36"/>
      <c r="M120" s="36"/>
      <c r="N120" s="28"/>
      <c r="O120" s="28"/>
      <c r="P120" s="28"/>
      <c r="Q120" s="34"/>
      <c r="R120" s="28"/>
      <c r="S120" s="37"/>
    </row>
    <row r="121" spans="1:19" s="6" customFormat="1" ht="48" customHeight="1">
      <c r="A121" s="29">
        <v>54</v>
      </c>
      <c r="B121" s="30" t="s">
        <v>146</v>
      </c>
      <c r="C121" s="30" t="s">
        <v>39</v>
      </c>
      <c r="D121" s="31" t="s">
        <v>147</v>
      </c>
      <c r="E121" s="33" t="s">
        <v>40</v>
      </c>
      <c r="F121" s="40">
        <v>85000</v>
      </c>
      <c r="G121" s="145">
        <v>8812.84</v>
      </c>
      <c r="H121" s="28">
        <v>25</v>
      </c>
      <c r="I121" s="28">
        <f>+F121*2.87%</f>
        <v>2439.5</v>
      </c>
      <c r="J121" s="28">
        <f>+F121*7.1%</f>
        <v>6034.9999999999991</v>
      </c>
      <c r="K121" s="41">
        <v>380.38</v>
      </c>
      <c r="L121" s="36">
        <v>2584</v>
      </c>
      <c r="M121" s="36">
        <f>+F121*7.09%</f>
        <v>6026.5</v>
      </c>
      <c r="N121" s="28">
        <v>844.89</v>
      </c>
      <c r="O121" s="28">
        <f>SUM(I121:N121)</f>
        <v>18310.269999999997</v>
      </c>
      <c r="P121" s="28">
        <f>+G121+H121+I121+L121+N121</f>
        <v>14706.23</v>
      </c>
      <c r="Q121" s="34">
        <f>+J121+K121+M121</f>
        <v>12441.88</v>
      </c>
      <c r="R121" s="28">
        <f>+F121-P121</f>
        <v>70293.77</v>
      </c>
      <c r="S121" s="37">
        <v>111</v>
      </c>
    </row>
    <row r="122" spans="1:19" s="6" customFormat="1" ht="15.75" customHeight="1">
      <c r="A122" s="29"/>
      <c r="B122" s="30"/>
      <c r="C122" s="30"/>
      <c r="D122" s="31"/>
      <c r="E122" s="33"/>
      <c r="F122" s="40"/>
      <c r="G122" s="145"/>
      <c r="H122" s="28"/>
      <c r="I122" s="28"/>
      <c r="J122" s="28"/>
      <c r="K122" s="41"/>
      <c r="L122" s="36"/>
      <c r="M122" s="36"/>
      <c r="N122" s="28"/>
      <c r="O122" s="28"/>
      <c r="P122" s="28"/>
      <c r="Q122" s="34"/>
      <c r="R122" s="28"/>
      <c r="S122" s="37"/>
    </row>
    <row r="123" spans="1:19" s="6" customFormat="1" ht="48" customHeight="1">
      <c r="A123" s="29">
        <v>55</v>
      </c>
      <c r="B123" s="30" t="s">
        <v>148</v>
      </c>
      <c r="C123" s="30" t="s">
        <v>45</v>
      </c>
      <c r="D123" s="31" t="s">
        <v>149</v>
      </c>
      <c r="E123" s="33" t="s">
        <v>40</v>
      </c>
      <c r="F123" s="40">
        <v>15000</v>
      </c>
      <c r="G123" s="145"/>
      <c r="H123" s="28">
        <v>25</v>
      </c>
      <c r="I123" s="28">
        <f>+F123*2.87%</f>
        <v>430.5</v>
      </c>
      <c r="J123" s="28">
        <f>+F123*7.1%</f>
        <v>1065</v>
      </c>
      <c r="K123" s="41">
        <v>165</v>
      </c>
      <c r="L123" s="36">
        <f>+F123*3.04%</f>
        <v>456</v>
      </c>
      <c r="M123" s="36">
        <f>+F123*7.09%</f>
        <v>1063.5</v>
      </c>
      <c r="N123" s="28"/>
      <c r="O123" s="28">
        <f>SUM(I123:N123)</f>
        <v>3180</v>
      </c>
      <c r="P123" s="28">
        <f>+G123+H123+I123+L123+N123</f>
        <v>911.5</v>
      </c>
      <c r="Q123" s="34">
        <f>+J123+K123+M123</f>
        <v>2293.5</v>
      </c>
      <c r="R123" s="28">
        <f>+F123-P123</f>
        <v>14088.5</v>
      </c>
      <c r="S123" s="37">
        <v>111</v>
      </c>
    </row>
    <row r="124" spans="1:19" s="6" customFormat="1" ht="15.75" customHeight="1">
      <c r="A124" s="29"/>
      <c r="B124" s="30"/>
      <c r="C124" s="30"/>
      <c r="D124" s="31"/>
      <c r="E124" s="33"/>
      <c r="F124" s="40"/>
      <c r="G124" s="145"/>
      <c r="H124" s="28"/>
      <c r="I124" s="28"/>
      <c r="J124" s="28"/>
      <c r="K124" s="41"/>
      <c r="L124" s="36"/>
      <c r="M124" s="36"/>
      <c r="N124" s="28"/>
      <c r="O124" s="28"/>
      <c r="P124" s="28"/>
      <c r="Q124" s="34"/>
      <c r="R124" s="28"/>
      <c r="S124" s="37"/>
    </row>
    <row r="125" spans="1:19" s="6" customFormat="1" ht="48" customHeight="1">
      <c r="A125" s="29">
        <v>56</v>
      </c>
      <c r="B125" s="30" t="s">
        <v>150</v>
      </c>
      <c r="C125" s="30" t="s">
        <v>143</v>
      </c>
      <c r="D125" s="31" t="s">
        <v>92</v>
      </c>
      <c r="E125" s="33" t="s">
        <v>40</v>
      </c>
      <c r="F125" s="40">
        <v>50000</v>
      </c>
      <c r="G125" s="145">
        <v>2057.71</v>
      </c>
      <c r="H125" s="28">
        <v>25</v>
      </c>
      <c r="I125" s="28">
        <f>+F125*2.87%</f>
        <v>1435</v>
      </c>
      <c r="J125" s="28">
        <f>+F125*7.1%</f>
        <v>3549.9999999999995</v>
      </c>
      <c r="K125" s="41">
        <v>380.38</v>
      </c>
      <c r="L125" s="36">
        <f>+F125*3.04%</f>
        <v>1520</v>
      </c>
      <c r="M125" s="36">
        <f>+F125*7.09%</f>
        <v>3545.0000000000005</v>
      </c>
      <c r="N125" s="28"/>
      <c r="O125" s="28">
        <f>SUM(I125:N125)</f>
        <v>10430.380000000001</v>
      </c>
      <c r="P125" s="28">
        <f>+G125+H125+I125+L125+N125</f>
        <v>5037.71</v>
      </c>
      <c r="Q125" s="34">
        <f>+J125+K125+M125</f>
        <v>7475.38</v>
      </c>
      <c r="R125" s="28">
        <f>+F125-P125</f>
        <v>44962.29</v>
      </c>
      <c r="S125" s="37">
        <v>111</v>
      </c>
    </row>
    <row r="126" spans="1:19" s="6" customFormat="1" ht="15.75" customHeight="1">
      <c r="A126" s="29"/>
      <c r="B126" s="30"/>
      <c r="C126" s="30"/>
      <c r="D126" s="31"/>
      <c r="E126" s="33"/>
      <c r="F126" s="40"/>
      <c r="G126" s="145"/>
      <c r="H126" s="28"/>
      <c r="I126" s="28"/>
      <c r="J126" s="28"/>
      <c r="K126" s="41"/>
      <c r="L126" s="36"/>
      <c r="M126" s="36"/>
      <c r="N126" s="28"/>
      <c r="O126" s="28"/>
      <c r="P126" s="28"/>
      <c r="Q126" s="34"/>
      <c r="R126" s="28"/>
      <c r="S126" s="37"/>
    </row>
    <row r="127" spans="1:19" s="6" customFormat="1" ht="48" customHeight="1">
      <c r="A127" s="29">
        <v>57</v>
      </c>
      <c r="B127" s="30" t="s">
        <v>151</v>
      </c>
      <c r="C127" s="30" t="s">
        <v>48</v>
      </c>
      <c r="D127" s="31" t="s">
        <v>92</v>
      </c>
      <c r="E127" s="33" t="s">
        <v>40</v>
      </c>
      <c r="F127" s="40">
        <v>30000</v>
      </c>
      <c r="G127" s="145"/>
      <c r="H127" s="28">
        <v>25</v>
      </c>
      <c r="I127" s="28">
        <f>+F127*2.87%</f>
        <v>861</v>
      </c>
      <c r="J127" s="28">
        <f>+F127*7.1%</f>
        <v>2130</v>
      </c>
      <c r="K127" s="41">
        <v>330</v>
      </c>
      <c r="L127" s="36">
        <f>+F127*3.04%</f>
        <v>912</v>
      </c>
      <c r="M127" s="36">
        <f>+F127*7.09%</f>
        <v>2127</v>
      </c>
      <c r="N127" s="28"/>
      <c r="O127" s="28">
        <f>SUM(I127:N127)</f>
        <v>6360</v>
      </c>
      <c r="P127" s="28">
        <f>+G127+H127+I127+L127+N127</f>
        <v>1798</v>
      </c>
      <c r="Q127" s="34">
        <f>+J127+K127+M127</f>
        <v>4587</v>
      </c>
      <c r="R127" s="28">
        <f>+F127-P127</f>
        <v>28202</v>
      </c>
      <c r="S127" s="37">
        <v>111</v>
      </c>
    </row>
    <row r="128" spans="1:19" s="6" customFormat="1" ht="15.75" customHeight="1">
      <c r="A128" s="29"/>
      <c r="B128" s="30"/>
      <c r="C128" s="30"/>
      <c r="D128" s="31"/>
      <c r="E128" s="33"/>
      <c r="F128" s="40"/>
      <c r="G128" s="145"/>
      <c r="H128" s="28"/>
      <c r="I128" s="28"/>
      <c r="J128" s="28"/>
      <c r="K128" s="41"/>
      <c r="L128" s="36"/>
      <c r="M128" s="36"/>
      <c r="N128" s="28"/>
      <c r="O128" s="28"/>
      <c r="P128" s="28"/>
      <c r="Q128" s="34"/>
      <c r="R128" s="28"/>
      <c r="S128" s="37"/>
    </row>
    <row r="129" spans="1:19" s="6" customFormat="1" ht="48" customHeight="1">
      <c r="A129" s="29">
        <v>58</v>
      </c>
      <c r="B129" s="30" t="s">
        <v>152</v>
      </c>
      <c r="C129" s="30" t="s">
        <v>45</v>
      </c>
      <c r="D129" s="31" t="s">
        <v>438</v>
      </c>
      <c r="E129" s="33" t="s">
        <v>40</v>
      </c>
      <c r="F129" s="40">
        <v>23000</v>
      </c>
      <c r="G129" s="145"/>
      <c r="H129" s="28">
        <v>25</v>
      </c>
      <c r="I129" s="28">
        <f>+F129*2.87%</f>
        <v>660.1</v>
      </c>
      <c r="J129" s="28">
        <f>+F129*7.1%</f>
        <v>1632.9999999999998</v>
      </c>
      <c r="K129" s="41">
        <v>253</v>
      </c>
      <c r="L129" s="36">
        <f>+F129*3.04%</f>
        <v>699.2</v>
      </c>
      <c r="M129" s="36">
        <f>+F129*7.09%</f>
        <v>1630.7</v>
      </c>
      <c r="N129" s="28"/>
      <c r="O129" s="28">
        <f>SUM(I129:N129)</f>
        <v>4876</v>
      </c>
      <c r="P129" s="28">
        <f>+G129+H129+I129+L129+N129</f>
        <v>1384.3000000000002</v>
      </c>
      <c r="Q129" s="34">
        <f>+J129+K129+M129</f>
        <v>3516.7</v>
      </c>
      <c r="R129" s="28">
        <f>+F129-P129</f>
        <v>21615.7</v>
      </c>
      <c r="S129" s="37">
        <v>111</v>
      </c>
    </row>
    <row r="130" spans="1:19" s="6" customFormat="1" ht="15.75" customHeight="1">
      <c r="A130" s="29"/>
      <c r="B130" s="30"/>
      <c r="C130" s="30"/>
      <c r="D130" s="31"/>
      <c r="E130" s="33"/>
      <c r="F130" s="40"/>
      <c r="G130" s="145"/>
      <c r="H130" s="28"/>
      <c r="I130" s="28"/>
      <c r="J130" s="28"/>
      <c r="K130" s="41"/>
      <c r="L130" s="36"/>
      <c r="M130" s="36"/>
      <c r="N130" s="28"/>
      <c r="O130" s="28"/>
      <c r="P130" s="28"/>
      <c r="Q130" s="34"/>
      <c r="R130" s="28"/>
      <c r="S130" s="37"/>
    </row>
    <row r="131" spans="1:19" s="6" customFormat="1" ht="48" customHeight="1">
      <c r="A131" s="29">
        <v>59</v>
      </c>
      <c r="B131" s="30" t="s">
        <v>154</v>
      </c>
      <c r="C131" s="30" t="s">
        <v>45</v>
      </c>
      <c r="D131" s="31" t="s">
        <v>74</v>
      </c>
      <c r="E131" s="33" t="s">
        <v>40</v>
      </c>
      <c r="F131" s="40">
        <v>10500</v>
      </c>
      <c r="G131" s="145"/>
      <c r="H131" s="28">
        <v>25</v>
      </c>
      <c r="I131" s="28">
        <f>+F131*2.87%</f>
        <v>301.35000000000002</v>
      </c>
      <c r="J131" s="28">
        <f>+F131*7.1%</f>
        <v>745.49999999999989</v>
      </c>
      <c r="K131" s="41">
        <v>115.5</v>
      </c>
      <c r="L131" s="36">
        <f>+F131*3.04%</f>
        <v>319.2</v>
      </c>
      <c r="M131" s="36">
        <f>+F131*7.09%</f>
        <v>744.45</v>
      </c>
      <c r="N131" s="28"/>
      <c r="O131" s="28">
        <f>SUM(I131:N131)</f>
        <v>2226</v>
      </c>
      <c r="P131" s="28">
        <f>+G131+H131+I131+L131+N131</f>
        <v>645.54999999999995</v>
      </c>
      <c r="Q131" s="34">
        <f>+J131+K131+M131</f>
        <v>1605.4499999999998</v>
      </c>
      <c r="R131" s="28">
        <f>+F131-P131</f>
        <v>9854.4500000000007</v>
      </c>
      <c r="S131" s="37">
        <v>111</v>
      </c>
    </row>
    <row r="132" spans="1:19" s="6" customFormat="1" ht="15.75" customHeight="1">
      <c r="A132" s="29"/>
      <c r="B132" s="30"/>
      <c r="C132" s="30"/>
      <c r="D132" s="31"/>
      <c r="E132" s="33"/>
      <c r="F132" s="40"/>
      <c r="G132" s="145"/>
      <c r="H132" s="28"/>
      <c r="I132" s="28"/>
      <c r="J132" s="28"/>
      <c r="K132" s="41"/>
      <c r="L132" s="36"/>
      <c r="M132" s="36"/>
      <c r="N132" s="28"/>
      <c r="O132" s="28"/>
      <c r="P132" s="28"/>
      <c r="Q132" s="34"/>
      <c r="R132" s="28"/>
      <c r="S132" s="37"/>
    </row>
    <row r="133" spans="1:19" s="6" customFormat="1" ht="48" customHeight="1">
      <c r="A133" s="29">
        <v>60</v>
      </c>
      <c r="B133" s="30" t="s">
        <v>155</v>
      </c>
      <c r="C133" s="30" t="s">
        <v>60</v>
      </c>
      <c r="D133" s="31" t="s">
        <v>111</v>
      </c>
      <c r="E133" s="33" t="s">
        <v>40</v>
      </c>
      <c r="F133" s="40">
        <v>95000</v>
      </c>
      <c r="G133" s="145">
        <v>11441.29</v>
      </c>
      <c r="H133" s="28">
        <v>25</v>
      </c>
      <c r="I133" s="28">
        <f>+F133*2.87%</f>
        <v>2726.5</v>
      </c>
      <c r="J133" s="28">
        <f>+F133*7.1%</f>
        <v>6744.9999999999991</v>
      </c>
      <c r="K133" s="41">
        <v>380.38</v>
      </c>
      <c r="L133" s="36">
        <v>2628.08</v>
      </c>
      <c r="M133" s="36">
        <v>6129.31</v>
      </c>
      <c r="N133" s="28"/>
      <c r="O133" s="28">
        <f>SUM(I133:N133)</f>
        <v>18609.27</v>
      </c>
      <c r="P133" s="28">
        <f>+G133+H133+I133+L133+N133</f>
        <v>16820.870000000003</v>
      </c>
      <c r="Q133" s="34">
        <f>+J133+K133+M133</f>
        <v>13254.689999999999</v>
      </c>
      <c r="R133" s="28">
        <f>+F133-P133</f>
        <v>78179.13</v>
      </c>
      <c r="S133" s="37">
        <v>111</v>
      </c>
    </row>
    <row r="134" spans="1:19" s="6" customFormat="1" ht="15.75" customHeight="1">
      <c r="A134" s="29"/>
      <c r="B134" s="30"/>
      <c r="C134" s="30"/>
      <c r="D134" s="31"/>
      <c r="E134" s="33"/>
      <c r="F134" s="40"/>
      <c r="G134" s="145"/>
      <c r="H134" s="28"/>
      <c r="I134" s="28"/>
      <c r="J134" s="28"/>
      <c r="K134" s="41"/>
      <c r="L134" s="36"/>
      <c r="M134" s="36"/>
      <c r="N134" s="28"/>
      <c r="O134" s="28"/>
      <c r="P134" s="28"/>
      <c r="Q134" s="34"/>
      <c r="R134" s="28"/>
      <c r="S134" s="37"/>
    </row>
    <row r="135" spans="1:19" s="6" customFormat="1" ht="48" customHeight="1">
      <c r="A135" s="29">
        <v>61</v>
      </c>
      <c r="B135" s="30" t="s">
        <v>156</v>
      </c>
      <c r="C135" s="30" t="s">
        <v>45</v>
      </c>
      <c r="D135" s="31" t="s">
        <v>149</v>
      </c>
      <c r="E135" s="33" t="s">
        <v>40</v>
      </c>
      <c r="F135" s="40">
        <v>15000</v>
      </c>
      <c r="G135" s="145"/>
      <c r="H135" s="28">
        <v>25</v>
      </c>
      <c r="I135" s="28">
        <f>+F135*2.87%</f>
        <v>430.5</v>
      </c>
      <c r="J135" s="28">
        <f>+F135*7.1%</f>
        <v>1065</v>
      </c>
      <c r="K135" s="41">
        <v>165</v>
      </c>
      <c r="L135" s="36">
        <f>+F135*3.04%</f>
        <v>456</v>
      </c>
      <c r="M135" s="36">
        <f>+F135*7.09%</f>
        <v>1063.5</v>
      </c>
      <c r="N135" s="28"/>
      <c r="O135" s="28">
        <f>SUM(I135:N135)</f>
        <v>3180</v>
      </c>
      <c r="P135" s="28">
        <f>+G135+H135+I135+L135+N135</f>
        <v>911.5</v>
      </c>
      <c r="Q135" s="34">
        <f>+J135+K135+M135</f>
        <v>2293.5</v>
      </c>
      <c r="R135" s="28">
        <f>+F135-P135</f>
        <v>14088.5</v>
      </c>
      <c r="S135" s="37">
        <v>111</v>
      </c>
    </row>
    <row r="136" spans="1:19" s="6" customFormat="1" ht="15.75" customHeight="1">
      <c r="A136" s="29"/>
      <c r="B136" s="30"/>
      <c r="C136" s="30"/>
      <c r="D136" s="31"/>
      <c r="E136" s="33"/>
      <c r="F136" s="40"/>
      <c r="G136" s="145"/>
      <c r="H136" s="28"/>
      <c r="I136" s="28"/>
      <c r="J136" s="28"/>
      <c r="K136" s="41"/>
      <c r="L136" s="36"/>
      <c r="M136" s="36"/>
      <c r="N136" s="28"/>
      <c r="O136" s="28"/>
      <c r="P136" s="28"/>
      <c r="Q136" s="34"/>
      <c r="R136" s="28"/>
      <c r="S136" s="37"/>
    </row>
    <row r="137" spans="1:19" s="6" customFormat="1" ht="48" customHeight="1">
      <c r="A137" s="29">
        <v>62</v>
      </c>
      <c r="B137" s="30" t="s">
        <v>157</v>
      </c>
      <c r="C137" s="30" t="s">
        <v>48</v>
      </c>
      <c r="D137" s="31" t="s">
        <v>67</v>
      </c>
      <c r="E137" s="33" t="s">
        <v>40</v>
      </c>
      <c r="F137" s="40">
        <v>25000</v>
      </c>
      <c r="G137" s="145"/>
      <c r="H137" s="28">
        <v>25</v>
      </c>
      <c r="I137" s="28">
        <f>+F137*2.87%</f>
        <v>717.5</v>
      </c>
      <c r="J137" s="28">
        <f>+F137*7.1%</f>
        <v>1774.9999999999998</v>
      </c>
      <c r="K137" s="41">
        <v>275</v>
      </c>
      <c r="L137" s="36">
        <f>+F137*3.04%</f>
        <v>760</v>
      </c>
      <c r="M137" s="36">
        <f>+F137*7.09%</f>
        <v>1772.5000000000002</v>
      </c>
      <c r="N137" s="28"/>
      <c r="O137" s="28">
        <f>SUM(I137:N137)</f>
        <v>5300</v>
      </c>
      <c r="P137" s="28">
        <f>+G137+H137+I137+L137+N137</f>
        <v>1502.5</v>
      </c>
      <c r="Q137" s="34">
        <f>+J137+K137+M137</f>
        <v>3822.5</v>
      </c>
      <c r="R137" s="28">
        <f>+F137-P137</f>
        <v>23497.5</v>
      </c>
      <c r="S137" s="37">
        <v>111</v>
      </c>
    </row>
    <row r="138" spans="1:19" s="6" customFormat="1" ht="15.75" customHeight="1">
      <c r="A138" s="29"/>
      <c r="B138" s="30"/>
      <c r="C138" s="30"/>
      <c r="D138" s="31"/>
      <c r="E138" s="33"/>
      <c r="F138" s="40"/>
      <c r="G138" s="145"/>
      <c r="H138" s="28"/>
      <c r="I138" s="28"/>
      <c r="J138" s="28"/>
      <c r="K138" s="41"/>
      <c r="L138" s="36"/>
      <c r="M138" s="36"/>
      <c r="N138" s="28"/>
      <c r="O138" s="28"/>
      <c r="P138" s="28"/>
      <c r="Q138" s="34"/>
      <c r="R138" s="28"/>
      <c r="S138" s="37"/>
    </row>
    <row r="139" spans="1:19" s="6" customFormat="1" ht="48" customHeight="1">
      <c r="A139" s="29">
        <v>63</v>
      </c>
      <c r="B139" s="30" t="s">
        <v>159</v>
      </c>
      <c r="C139" s="30" t="s">
        <v>45</v>
      </c>
      <c r="D139" s="31" t="s">
        <v>300</v>
      </c>
      <c r="E139" s="33" t="s">
        <v>40</v>
      </c>
      <c r="F139" s="40">
        <v>25000</v>
      </c>
      <c r="G139" s="145"/>
      <c r="H139" s="28">
        <v>25</v>
      </c>
      <c r="I139" s="28">
        <f>+F139*2.87%</f>
        <v>717.5</v>
      </c>
      <c r="J139" s="28">
        <f>+F139*7.1%</f>
        <v>1774.9999999999998</v>
      </c>
      <c r="K139" s="41">
        <v>275</v>
      </c>
      <c r="L139" s="36">
        <f>+F139*3.04%</f>
        <v>760</v>
      </c>
      <c r="M139" s="36">
        <f>+F139*7.09%</f>
        <v>1772.5000000000002</v>
      </c>
      <c r="N139" s="28"/>
      <c r="O139" s="28">
        <f>SUM(I139:N139)</f>
        <v>5300</v>
      </c>
      <c r="P139" s="28">
        <f>+G139+H139+I139+L139+N139</f>
        <v>1502.5</v>
      </c>
      <c r="Q139" s="34">
        <f>+J139+K139+M139</f>
        <v>3822.5</v>
      </c>
      <c r="R139" s="28">
        <f>+F139-P139</f>
        <v>23497.5</v>
      </c>
      <c r="S139" s="37">
        <v>111</v>
      </c>
    </row>
    <row r="140" spans="1:19" s="6" customFormat="1" ht="15.75" customHeight="1">
      <c r="A140" s="29"/>
      <c r="B140" s="30"/>
      <c r="C140" s="30"/>
      <c r="D140" s="31"/>
      <c r="E140" s="33"/>
      <c r="F140" s="40"/>
      <c r="G140" s="145"/>
      <c r="H140" s="28"/>
      <c r="I140" s="28"/>
      <c r="J140" s="28"/>
      <c r="K140" s="41"/>
      <c r="L140" s="36"/>
      <c r="M140" s="36"/>
      <c r="N140" s="28"/>
      <c r="O140" s="28"/>
      <c r="P140" s="28"/>
      <c r="Q140" s="34"/>
      <c r="R140" s="28"/>
      <c r="S140" s="37"/>
    </row>
    <row r="141" spans="1:19" s="6" customFormat="1" ht="48" customHeight="1">
      <c r="A141" s="29">
        <v>64</v>
      </c>
      <c r="B141" s="30" t="s">
        <v>162</v>
      </c>
      <c r="C141" s="30" t="s">
        <v>33</v>
      </c>
      <c r="D141" s="31" t="s">
        <v>31</v>
      </c>
      <c r="E141" s="33" t="s">
        <v>40</v>
      </c>
      <c r="F141" s="40">
        <v>10000</v>
      </c>
      <c r="G141" s="145"/>
      <c r="H141" s="28">
        <v>25</v>
      </c>
      <c r="I141" s="28">
        <f>+F141*2.87%</f>
        <v>287</v>
      </c>
      <c r="J141" s="28">
        <f>+F141*7.1%</f>
        <v>709.99999999999989</v>
      </c>
      <c r="K141" s="41">
        <v>110</v>
      </c>
      <c r="L141" s="36">
        <f>+F141*3.04%</f>
        <v>304</v>
      </c>
      <c r="M141" s="36">
        <f>+F141*7.09%</f>
        <v>709</v>
      </c>
      <c r="N141" s="28"/>
      <c r="O141" s="28">
        <f>SUM(I141:N141)</f>
        <v>2120</v>
      </c>
      <c r="P141" s="28">
        <f>+G141+H141+I141+L141+N141</f>
        <v>616</v>
      </c>
      <c r="Q141" s="34">
        <f>+J141+K141+M141</f>
        <v>1529</v>
      </c>
      <c r="R141" s="28">
        <f>+F141-P141</f>
        <v>9384</v>
      </c>
      <c r="S141" s="37">
        <v>111</v>
      </c>
    </row>
    <row r="142" spans="1:19" s="6" customFormat="1" ht="15.75" customHeight="1">
      <c r="A142" s="29"/>
      <c r="B142" s="30"/>
      <c r="C142" s="30"/>
      <c r="D142" s="31"/>
      <c r="E142" s="33"/>
      <c r="F142" s="40"/>
      <c r="G142" s="145"/>
      <c r="H142" s="28"/>
      <c r="I142" s="28"/>
      <c r="J142" s="28"/>
      <c r="K142" s="41"/>
      <c r="L142" s="36"/>
      <c r="M142" s="36"/>
      <c r="N142" s="28"/>
      <c r="O142" s="28"/>
      <c r="P142" s="28"/>
      <c r="Q142" s="34"/>
      <c r="R142" s="28"/>
      <c r="S142" s="37"/>
    </row>
    <row r="143" spans="1:19" s="6" customFormat="1" ht="48" customHeight="1">
      <c r="A143" s="29">
        <v>65</v>
      </c>
      <c r="B143" s="30" t="s">
        <v>163</v>
      </c>
      <c r="C143" s="30" t="s">
        <v>48</v>
      </c>
      <c r="D143" s="31" t="s">
        <v>463</v>
      </c>
      <c r="E143" s="33" t="s">
        <v>40</v>
      </c>
      <c r="F143" s="40">
        <v>100000</v>
      </c>
      <c r="G143" s="145">
        <v>12655.42</v>
      </c>
      <c r="H143" s="28">
        <v>25</v>
      </c>
      <c r="I143" s="28">
        <f>+F143*2.87%</f>
        <v>2870</v>
      </c>
      <c r="J143" s="28">
        <f>+F143*7.1%</f>
        <v>7099.9999999999991</v>
      </c>
      <c r="K143" s="41">
        <v>380.38</v>
      </c>
      <c r="L143" s="36">
        <v>2628.08</v>
      </c>
      <c r="M143" s="36">
        <v>6129.31</v>
      </c>
      <c r="N143" s="28"/>
      <c r="O143" s="28">
        <f>SUM(I143:N143)</f>
        <v>19107.77</v>
      </c>
      <c r="P143" s="28">
        <f>+G143+H143+I143+L143+N143</f>
        <v>18178.5</v>
      </c>
      <c r="Q143" s="34">
        <f>+J143+K143+M143</f>
        <v>13609.689999999999</v>
      </c>
      <c r="R143" s="28">
        <f>+F143-P143</f>
        <v>81821.5</v>
      </c>
      <c r="S143" s="37">
        <v>111</v>
      </c>
    </row>
    <row r="144" spans="1:19" s="6" customFormat="1" ht="15.75" customHeight="1">
      <c r="A144" s="29"/>
      <c r="B144" s="30"/>
      <c r="C144" s="30"/>
      <c r="D144" s="31"/>
      <c r="E144" s="33"/>
      <c r="F144" s="40"/>
      <c r="G144" s="145"/>
      <c r="H144" s="28"/>
      <c r="I144" s="28"/>
      <c r="J144" s="28"/>
      <c r="K144" s="41"/>
      <c r="L144" s="36"/>
      <c r="M144" s="36"/>
      <c r="N144" s="28"/>
      <c r="O144" s="28"/>
      <c r="P144" s="28"/>
      <c r="Q144" s="34"/>
      <c r="R144" s="28"/>
      <c r="S144" s="37"/>
    </row>
    <row r="145" spans="1:19" s="6" customFormat="1" ht="48" customHeight="1">
      <c r="A145" s="29">
        <v>66</v>
      </c>
      <c r="B145" s="30" t="s">
        <v>164</v>
      </c>
      <c r="C145" s="30" t="s">
        <v>143</v>
      </c>
      <c r="D145" s="31" t="s">
        <v>420</v>
      </c>
      <c r="E145" s="33" t="s">
        <v>40</v>
      </c>
      <c r="F145" s="40">
        <v>70000</v>
      </c>
      <c r="G145" s="145">
        <v>5674.03</v>
      </c>
      <c r="H145" s="28">
        <v>25</v>
      </c>
      <c r="I145" s="28">
        <f>+F145*2.87%</f>
        <v>2009</v>
      </c>
      <c r="J145" s="28">
        <f>+F145*7.1%</f>
        <v>4970</v>
      </c>
      <c r="K145" s="41">
        <v>380.38</v>
      </c>
      <c r="L145" s="36">
        <f>+F145*3.04%</f>
        <v>2128</v>
      </c>
      <c r="M145" s="36">
        <f>+F145*7.09%</f>
        <v>4963</v>
      </c>
      <c r="N145" s="28"/>
      <c r="O145" s="28">
        <f>SUM(I145:N145)</f>
        <v>14450.380000000001</v>
      </c>
      <c r="P145" s="28">
        <f>+G145+H145+I145+L145+N145</f>
        <v>9836.0299999999988</v>
      </c>
      <c r="Q145" s="34">
        <f>+J145+K145+M145</f>
        <v>10313.380000000001</v>
      </c>
      <c r="R145" s="28">
        <f>+F145-P145</f>
        <v>60163.97</v>
      </c>
      <c r="S145" s="37">
        <v>111</v>
      </c>
    </row>
    <row r="146" spans="1:19" s="6" customFormat="1" ht="15.75" customHeight="1">
      <c r="A146" s="29"/>
      <c r="B146" s="30"/>
      <c r="C146" s="30"/>
      <c r="D146" s="31"/>
      <c r="E146" s="33"/>
      <c r="F146" s="40"/>
      <c r="G146" s="145"/>
      <c r="H146" s="28"/>
      <c r="I146" s="28"/>
      <c r="J146" s="28"/>
      <c r="K146" s="41"/>
      <c r="L146" s="36"/>
      <c r="M146" s="36"/>
      <c r="N146" s="28"/>
      <c r="O146" s="28"/>
      <c r="P146" s="28"/>
      <c r="Q146" s="34"/>
      <c r="R146" s="28"/>
      <c r="S146" s="37"/>
    </row>
    <row r="147" spans="1:19" s="6" customFormat="1" ht="48" customHeight="1">
      <c r="A147" s="29">
        <v>67</v>
      </c>
      <c r="B147" s="30" t="s">
        <v>165</v>
      </c>
      <c r="C147" s="30" t="s">
        <v>166</v>
      </c>
      <c r="D147" s="31" t="s">
        <v>46</v>
      </c>
      <c r="E147" s="33" t="s">
        <v>40</v>
      </c>
      <c r="F147" s="40">
        <v>12500</v>
      </c>
      <c r="G147" s="145"/>
      <c r="H147" s="28">
        <v>25</v>
      </c>
      <c r="I147" s="28">
        <f>+F147*2.87%</f>
        <v>358.75</v>
      </c>
      <c r="J147" s="28">
        <f>+F147*7.1%</f>
        <v>887.49999999999989</v>
      </c>
      <c r="K147" s="41">
        <v>137.5</v>
      </c>
      <c r="L147" s="36">
        <f>+F147*3.04%</f>
        <v>380</v>
      </c>
      <c r="M147" s="36">
        <f>+F147*7.09%</f>
        <v>886.25000000000011</v>
      </c>
      <c r="N147" s="28"/>
      <c r="O147" s="28">
        <f>SUM(I147:N147)</f>
        <v>2650</v>
      </c>
      <c r="P147" s="28">
        <f>+G147+H147+I147+L147+N147</f>
        <v>763.75</v>
      </c>
      <c r="Q147" s="34">
        <f>+J147+K147+M147</f>
        <v>1911.25</v>
      </c>
      <c r="R147" s="28">
        <f>+F147-P147</f>
        <v>11736.25</v>
      </c>
      <c r="S147" s="37">
        <v>111</v>
      </c>
    </row>
    <row r="148" spans="1:19" s="6" customFormat="1" ht="15.75" customHeight="1">
      <c r="A148" s="29"/>
      <c r="B148" s="30"/>
      <c r="C148" s="30"/>
      <c r="D148" s="31"/>
      <c r="E148" s="33"/>
      <c r="F148" s="40"/>
      <c r="G148" s="145"/>
      <c r="H148" s="28"/>
      <c r="I148" s="28"/>
      <c r="J148" s="28"/>
      <c r="K148" s="41"/>
      <c r="L148" s="36"/>
      <c r="M148" s="36"/>
      <c r="N148" s="28"/>
      <c r="O148" s="28"/>
      <c r="P148" s="28"/>
      <c r="Q148" s="34"/>
      <c r="R148" s="28"/>
      <c r="S148" s="37"/>
    </row>
    <row r="149" spans="1:19" s="6" customFormat="1" ht="48" customHeight="1">
      <c r="A149" s="29">
        <v>68</v>
      </c>
      <c r="B149" s="30" t="s">
        <v>167</v>
      </c>
      <c r="C149" s="30" t="s">
        <v>45</v>
      </c>
      <c r="D149" s="31" t="s">
        <v>46</v>
      </c>
      <c r="E149" s="33" t="s">
        <v>40</v>
      </c>
      <c r="F149" s="40">
        <v>12000</v>
      </c>
      <c r="G149" s="145"/>
      <c r="H149" s="28">
        <v>25</v>
      </c>
      <c r="I149" s="28">
        <f>+F149*2.87%</f>
        <v>344.4</v>
      </c>
      <c r="J149" s="28">
        <f>+F149*7.1%</f>
        <v>851.99999999999989</v>
      </c>
      <c r="K149" s="41">
        <v>132</v>
      </c>
      <c r="L149" s="36">
        <f>+F149*3.04%</f>
        <v>364.8</v>
      </c>
      <c r="M149" s="36">
        <f>+F149*7.09%</f>
        <v>850.80000000000007</v>
      </c>
      <c r="N149" s="28"/>
      <c r="O149" s="28">
        <f>SUM(I149:N149)</f>
        <v>2544</v>
      </c>
      <c r="P149" s="28">
        <f>+G149+H149+I149+L149+N149</f>
        <v>734.2</v>
      </c>
      <c r="Q149" s="34">
        <f>+J149+K149+M149</f>
        <v>1834.8</v>
      </c>
      <c r="R149" s="28">
        <f>+F149-P149</f>
        <v>11265.8</v>
      </c>
      <c r="S149" s="37">
        <v>111</v>
      </c>
    </row>
    <row r="150" spans="1:19" s="6" customFormat="1" ht="15.75" customHeight="1">
      <c r="A150" s="29"/>
      <c r="B150" s="30"/>
      <c r="C150" s="30"/>
      <c r="D150" s="31"/>
      <c r="E150" s="33"/>
      <c r="F150" s="40"/>
      <c r="G150" s="145"/>
      <c r="H150" s="28"/>
      <c r="I150" s="28"/>
      <c r="J150" s="28"/>
      <c r="K150" s="41"/>
      <c r="L150" s="36"/>
      <c r="M150" s="36"/>
      <c r="N150" s="28"/>
      <c r="O150" s="28"/>
      <c r="P150" s="28"/>
      <c r="Q150" s="34"/>
      <c r="R150" s="28"/>
      <c r="S150" s="37"/>
    </row>
    <row r="151" spans="1:19" s="6" customFormat="1" ht="48" customHeight="1">
      <c r="A151" s="29">
        <v>69</v>
      </c>
      <c r="B151" s="30" t="s">
        <v>168</v>
      </c>
      <c r="C151" s="30" t="s">
        <v>259</v>
      </c>
      <c r="D151" s="31" t="s">
        <v>258</v>
      </c>
      <c r="E151" s="33" t="s">
        <v>40</v>
      </c>
      <c r="F151" s="40">
        <v>30000</v>
      </c>
      <c r="G151" s="145"/>
      <c r="H151" s="28">
        <v>25</v>
      </c>
      <c r="I151" s="28">
        <f>+F151*2.87%</f>
        <v>861</v>
      </c>
      <c r="J151" s="28">
        <f>+F151*7.1%</f>
        <v>2130</v>
      </c>
      <c r="K151" s="41">
        <v>330</v>
      </c>
      <c r="L151" s="36">
        <f>+F151*3.04%</f>
        <v>912</v>
      </c>
      <c r="M151" s="36">
        <f>+F151*7.09%</f>
        <v>2127</v>
      </c>
      <c r="N151" s="28">
        <v>844.89</v>
      </c>
      <c r="O151" s="28">
        <f>SUM(I151:N151)</f>
        <v>7204.89</v>
      </c>
      <c r="P151" s="28">
        <f>+G151+H151+I151+L151+N151</f>
        <v>2642.89</v>
      </c>
      <c r="Q151" s="34">
        <f>+J151+K151+M151</f>
        <v>4587</v>
      </c>
      <c r="R151" s="28">
        <f>+F151-P151</f>
        <v>27357.11</v>
      </c>
      <c r="S151" s="37">
        <v>111</v>
      </c>
    </row>
    <row r="152" spans="1:19" s="6" customFormat="1" ht="15.75" customHeight="1">
      <c r="A152" s="29"/>
      <c r="B152" s="30"/>
      <c r="C152" s="30"/>
      <c r="D152" s="31"/>
      <c r="E152" s="33"/>
      <c r="F152" s="40"/>
      <c r="G152" s="145"/>
      <c r="H152" s="28"/>
      <c r="I152" s="28"/>
      <c r="J152" s="28"/>
      <c r="K152" s="41"/>
      <c r="L152" s="36"/>
      <c r="M152" s="36"/>
      <c r="N152" s="28"/>
      <c r="O152" s="28"/>
      <c r="P152" s="28"/>
      <c r="Q152" s="34"/>
      <c r="R152" s="28"/>
      <c r="S152" s="37"/>
    </row>
    <row r="153" spans="1:19" s="6" customFormat="1" ht="48" customHeight="1">
      <c r="A153" s="29">
        <v>70</v>
      </c>
      <c r="B153" s="30" t="s">
        <v>169</v>
      </c>
      <c r="C153" s="30" t="s">
        <v>45</v>
      </c>
      <c r="D153" s="31" t="s">
        <v>46</v>
      </c>
      <c r="E153" s="33" t="s">
        <v>40</v>
      </c>
      <c r="F153" s="40">
        <v>12500</v>
      </c>
      <c r="G153" s="145"/>
      <c r="H153" s="28">
        <v>25</v>
      </c>
      <c r="I153" s="28">
        <f>+F153*2.87%</f>
        <v>358.75</v>
      </c>
      <c r="J153" s="28">
        <f>+F153*7.1%</f>
        <v>887.49999999999989</v>
      </c>
      <c r="K153" s="41">
        <v>137.5</v>
      </c>
      <c r="L153" s="36">
        <f>+F153*3.04%</f>
        <v>380</v>
      </c>
      <c r="M153" s="36">
        <f>+F153*7.09%</f>
        <v>886.25000000000011</v>
      </c>
      <c r="N153" s="28"/>
      <c r="O153" s="28">
        <f>SUM(I153:N153)</f>
        <v>2650</v>
      </c>
      <c r="P153" s="28">
        <f>+G153+H153+I153+L153+N153</f>
        <v>763.75</v>
      </c>
      <c r="Q153" s="34">
        <f>+J153+K153+M153</f>
        <v>1911.25</v>
      </c>
      <c r="R153" s="28">
        <f>+F153-P153</f>
        <v>11736.25</v>
      </c>
      <c r="S153" s="37">
        <v>111</v>
      </c>
    </row>
    <row r="154" spans="1:19" s="6" customFormat="1" ht="15.75" customHeight="1">
      <c r="A154" s="29"/>
      <c r="B154" s="30"/>
      <c r="C154" s="30"/>
      <c r="D154" s="31"/>
      <c r="E154" s="33"/>
      <c r="F154" s="40"/>
      <c r="G154" s="145"/>
      <c r="H154" s="28"/>
      <c r="I154" s="28"/>
      <c r="J154" s="28"/>
      <c r="K154" s="41"/>
      <c r="L154" s="36"/>
      <c r="M154" s="36"/>
      <c r="N154" s="28"/>
      <c r="O154" s="28"/>
      <c r="P154" s="28"/>
      <c r="Q154" s="34"/>
      <c r="R154" s="28"/>
      <c r="S154" s="37"/>
    </row>
    <row r="155" spans="1:19" s="6" customFormat="1" ht="48" customHeight="1">
      <c r="A155" s="29">
        <v>71</v>
      </c>
      <c r="B155" s="30" t="s">
        <v>170</v>
      </c>
      <c r="C155" s="30" t="s">
        <v>45</v>
      </c>
      <c r="D155" s="31" t="s">
        <v>437</v>
      </c>
      <c r="E155" s="33" t="s">
        <v>40</v>
      </c>
      <c r="F155" s="40">
        <v>25000</v>
      </c>
      <c r="G155" s="145"/>
      <c r="H155" s="28">
        <v>25</v>
      </c>
      <c r="I155" s="28">
        <f>+F155*2.87%</f>
        <v>717.5</v>
      </c>
      <c r="J155" s="28">
        <f>+F155*7.1%</f>
        <v>1774.9999999999998</v>
      </c>
      <c r="K155" s="41">
        <v>275</v>
      </c>
      <c r="L155" s="36">
        <f>+F155*3.04%</f>
        <v>760</v>
      </c>
      <c r="M155" s="36">
        <f>+F155*7.09%</f>
        <v>1772.5000000000002</v>
      </c>
      <c r="N155" s="28"/>
      <c r="O155" s="28">
        <f>SUM(I155:N155)</f>
        <v>5300</v>
      </c>
      <c r="P155" s="28">
        <f>+G155+H155+I155+L155+N155</f>
        <v>1502.5</v>
      </c>
      <c r="Q155" s="34">
        <f>+J155+K155+M155</f>
        <v>3822.5</v>
      </c>
      <c r="R155" s="28">
        <f>+F155-P155</f>
        <v>23497.5</v>
      </c>
      <c r="S155" s="37">
        <v>111</v>
      </c>
    </row>
    <row r="156" spans="1:19" s="6" customFormat="1" ht="15.75" customHeight="1">
      <c r="A156" s="29"/>
      <c r="B156" s="30"/>
      <c r="C156" s="30"/>
      <c r="D156" s="31"/>
      <c r="E156" s="33"/>
      <c r="F156" s="40"/>
      <c r="G156" s="145"/>
      <c r="H156" s="28"/>
      <c r="I156" s="28"/>
      <c r="J156" s="28"/>
      <c r="K156" s="41"/>
      <c r="L156" s="36"/>
      <c r="M156" s="36"/>
      <c r="N156" s="28"/>
      <c r="O156" s="28"/>
      <c r="P156" s="28"/>
      <c r="Q156" s="34"/>
      <c r="R156" s="28"/>
      <c r="S156" s="37"/>
    </row>
    <row r="157" spans="1:19" s="6" customFormat="1" ht="48" customHeight="1">
      <c r="A157" s="29">
        <v>72</v>
      </c>
      <c r="B157" s="30" t="s">
        <v>171</v>
      </c>
      <c r="C157" s="30" t="s">
        <v>45</v>
      </c>
      <c r="D157" s="31" t="s">
        <v>172</v>
      </c>
      <c r="E157" s="33" t="s">
        <v>40</v>
      </c>
      <c r="F157" s="40">
        <v>16500</v>
      </c>
      <c r="G157" s="145"/>
      <c r="H157" s="28">
        <v>25</v>
      </c>
      <c r="I157" s="28">
        <f>+F157*2.87%</f>
        <v>473.55</v>
      </c>
      <c r="J157" s="28">
        <f>+F157*7.1%</f>
        <v>1171.5</v>
      </c>
      <c r="K157" s="41">
        <v>181.5</v>
      </c>
      <c r="L157" s="36">
        <f>+F157*3.04%</f>
        <v>501.6</v>
      </c>
      <c r="M157" s="36">
        <f>+F157*7.09%</f>
        <v>1169.8500000000001</v>
      </c>
      <c r="N157" s="28"/>
      <c r="O157" s="28">
        <f>SUM(I157:N157)</f>
        <v>3498</v>
      </c>
      <c r="P157" s="28">
        <f>+G157+H157+I157+L157+N157</f>
        <v>1000.1500000000001</v>
      </c>
      <c r="Q157" s="34">
        <f>+J157+K157+M157</f>
        <v>2522.8500000000004</v>
      </c>
      <c r="R157" s="28">
        <f>+F157-P157</f>
        <v>15499.85</v>
      </c>
      <c r="S157" s="37">
        <v>111</v>
      </c>
    </row>
    <row r="158" spans="1:19" s="6" customFormat="1" ht="15.75" customHeight="1">
      <c r="A158" s="29"/>
      <c r="B158" s="30"/>
      <c r="C158" s="30"/>
      <c r="D158" s="31"/>
      <c r="E158" s="33"/>
      <c r="F158" s="40"/>
      <c r="G158" s="145"/>
      <c r="H158" s="28"/>
      <c r="I158" s="28"/>
      <c r="J158" s="28"/>
      <c r="K158" s="41"/>
      <c r="L158" s="36"/>
      <c r="M158" s="36"/>
      <c r="N158" s="28"/>
      <c r="O158" s="28"/>
      <c r="P158" s="28"/>
      <c r="Q158" s="34"/>
      <c r="R158" s="28"/>
      <c r="S158" s="37"/>
    </row>
    <row r="159" spans="1:19" s="6" customFormat="1" ht="48" customHeight="1">
      <c r="A159" s="29">
        <v>73</v>
      </c>
      <c r="B159" s="30" t="s">
        <v>174</v>
      </c>
      <c r="C159" s="30" t="s">
        <v>39</v>
      </c>
      <c r="D159" s="31" t="s">
        <v>175</v>
      </c>
      <c r="E159" s="33" t="s">
        <v>40</v>
      </c>
      <c r="F159" s="40">
        <v>25000</v>
      </c>
      <c r="G159" s="145"/>
      <c r="H159" s="28">
        <v>25</v>
      </c>
      <c r="I159" s="28">
        <f>+F159*2.87%</f>
        <v>717.5</v>
      </c>
      <c r="J159" s="28">
        <f>+F159*7.1%</f>
        <v>1774.9999999999998</v>
      </c>
      <c r="K159" s="41">
        <v>275</v>
      </c>
      <c r="L159" s="36">
        <f>+F159*3.04%</f>
        <v>760</v>
      </c>
      <c r="M159" s="36">
        <f>+F159*7.09%</f>
        <v>1772.5000000000002</v>
      </c>
      <c r="N159" s="28"/>
      <c r="O159" s="28">
        <f>SUM(I159:N159)</f>
        <v>5300</v>
      </c>
      <c r="P159" s="28">
        <f>+G159+H159+I159+L159+N159</f>
        <v>1502.5</v>
      </c>
      <c r="Q159" s="34">
        <f>+J159+K159+M159</f>
        <v>3822.5</v>
      </c>
      <c r="R159" s="28">
        <f>+F159-P159</f>
        <v>23497.5</v>
      </c>
      <c r="S159" s="37">
        <v>111</v>
      </c>
    </row>
    <row r="160" spans="1:19" s="6" customFormat="1" ht="15.75" customHeight="1">
      <c r="A160" s="29"/>
      <c r="B160" s="30"/>
      <c r="C160" s="30"/>
      <c r="D160" s="31"/>
      <c r="E160" s="33"/>
      <c r="F160" s="40"/>
      <c r="G160" s="145"/>
      <c r="H160" s="28"/>
      <c r="I160" s="28"/>
      <c r="J160" s="28"/>
      <c r="K160" s="41"/>
      <c r="L160" s="36"/>
      <c r="M160" s="36"/>
      <c r="N160" s="28"/>
      <c r="O160" s="28"/>
      <c r="P160" s="28"/>
      <c r="Q160" s="34"/>
      <c r="R160" s="28"/>
      <c r="S160" s="37"/>
    </row>
    <row r="161" spans="1:19" s="6" customFormat="1" ht="48" customHeight="1">
      <c r="A161" s="29">
        <v>74</v>
      </c>
      <c r="B161" s="30" t="s">
        <v>176</v>
      </c>
      <c r="C161" s="30" t="s">
        <v>60</v>
      </c>
      <c r="D161" s="31" t="s">
        <v>92</v>
      </c>
      <c r="E161" s="33" t="s">
        <v>40</v>
      </c>
      <c r="F161" s="40">
        <v>25000</v>
      </c>
      <c r="G161" s="145"/>
      <c r="H161" s="28">
        <v>25</v>
      </c>
      <c r="I161" s="28">
        <f>+F161*2.87%</f>
        <v>717.5</v>
      </c>
      <c r="J161" s="28">
        <f>+F161*7.1%</f>
        <v>1774.9999999999998</v>
      </c>
      <c r="K161" s="41">
        <v>275</v>
      </c>
      <c r="L161" s="36">
        <f>+F161*3.04%</f>
        <v>760</v>
      </c>
      <c r="M161" s="36">
        <f>+F161*7.09%</f>
        <v>1772.5000000000002</v>
      </c>
      <c r="N161" s="28">
        <v>1689.78</v>
      </c>
      <c r="O161" s="28">
        <f>SUM(I161:N161)</f>
        <v>6989.78</v>
      </c>
      <c r="P161" s="28">
        <f>+G161+H161+I161+L161+N161</f>
        <v>3192.2799999999997</v>
      </c>
      <c r="Q161" s="34">
        <f>+J161+K161+M161</f>
        <v>3822.5</v>
      </c>
      <c r="R161" s="28">
        <f>+F161-P161</f>
        <v>21807.72</v>
      </c>
      <c r="S161" s="37">
        <v>111</v>
      </c>
    </row>
    <row r="162" spans="1:19" s="6" customFormat="1" ht="15.75" customHeight="1">
      <c r="A162" s="29"/>
      <c r="B162" s="30"/>
      <c r="C162" s="30"/>
      <c r="D162" s="31"/>
      <c r="E162" s="33"/>
      <c r="F162" s="40"/>
      <c r="G162" s="145"/>
      <c r="H162" s="28"/>
      <c r="I162" s="28"/>
      <c r="J162" s="28"/>
      <c r="K162" s="41"/>
      <c r="L162" s="36"/>
      <c r="M162" s="36"/>
      <c r="N162" s="28"/>
      <c r="O162" s="28"/>
      <c r="P162" s="28"/>
      <c r="Q162" s="34"/>
      <c r="R162" s="28"/>
      <c r="S162" s="37"/>
    </row>
    <row r="163" spans="1:19" s="6" customFormat="1" ht="48" customHeight="1">
      <c r="A163" s="29">
        <v>75</v>
      </c>
      <c r="B163" s="30" t="s">
        <v>435</v>
      </c>
      <c r="C163" s="30" t="s">
        <v>48</v>
      </c>
      <c r="D163" s="31" t="s">
        <v>67</v>
      </c>
      <c r="E163" s="33" t="s">
        <v>40</v>
      </c>
      <c r="F163" s="40">
        <v>21450</v>
      </c>
      <c r="G163" s="145"/>
      <c r="H163" s="28">
        <v>25</v>
      </c>
      <c r="I163" s="28">
        <f>+F163*2.87%</f>
        <v>615.61500000000001</v>
      </c>
      <c r="J163" s="28">
        <f>+F163*7.1%</f>
        <v>1522.9499999999998</v>
      </c>
      <c r="K163" s="41">
        <v>235.95</v>
      </c>
      <c r="L163" s="36">
        <f>+F163*3.04%</f>
        <v>652.08000000000004</v>
      </c>
      <c r="M163" s="36">
        <f>+F163*7.09%</f>
        <v>1520.8050000000001</v>
      </c>
      <c r="N163" s="28"/>
      <c r="O163" s="28">
        <f>SUM(I163:N163)</f>
        <v>4547.3999999999996</v>
      </c>
      <c r="P163" s="28">
        <f>+G163+H163+I163+L163+N163</f>
        <v>1292.6950000000002</v>
      </c>
      <c r="Q163" s="34">
        <f>+J163+K163+M163</f>
        <v>3279.7049999999999</v>
      </c>
      <c r="R163" s="28">
        <f>+F163-P163</f>
        <v>20157.305</v>
      </c>
      <c r="S163" s="37">
        <v>111</v>
      </c>
    </row>
    <row r="164" spans="1:19" s="6" customFormat="1" ht="15.75" customHeight="1">
      <c r="A164" s="29"/>
      <c r="B164" s="30"/>
      <c r="C164" s="30"/>
      <c r="D164" s="31"/>
      <c r="E164" s="33"/>
      <c r="F164" s="40"/>
      <c r="G164" s="145"/>
      <c r="H164" s="28"/>
      <c r="I164" s="28"/>
      <c r="J164" s="28"/>
      <c r="K164" s="41"/>
      <c r="L164" s="36"/>
      <c r="M164" s="36"/>
      <c r="N164" s="28"/>
      <c r="O164" s="28"/>
      <c r="P164" s="28"/>
      <c r="Q164" s="34"/>
      <c r="R164" s="28"/>
      <c r="S164" s="37"/>
    </row>
    <row r="165" spans="1:19" s="6" customFormat="1" ht="48" customHeight="1">
      <c r="A165" s="29">
        <v>76</v>
      </c>
      <c r="B165" s="30" t="s">
        <v>178</v>
      </c>
      <c r="C165" s="30" t="s">
        <v>45</v>
      </c>
      <c r="D165" s="31" t="s">
        <v>177</v>
      </c>
      <c r="E165" s="33" t="s">
        <v>40</v>
      </c>
      <c r="F165" s="40">
        <v>10000</v>
      </c>
      <c r="G165" s="145"/>
      <c r="H165" s="28">
        <v>25</v>
      </c>
      <c r="I165" s="28">
        <f>+F165*2.87%</f>
        <v>287</v>
      </c>
      <c r="J165" s="28">
        <f>+F165*7.1%</f>
        <v>709.99999999999989</v>
      </c>
      <c r="K165" s="41">
        <v>110</v>
      </c>
      <c r="L165" s="36">
        <f>+F165*3.04%</f>
        <v>304</v>
      </c>
      <c r="M165" s="36">
        <f>+F165*7.09%</f>
        <v>709</v>
      </c>
      <c r="N165" s="28"/>
      <c r="O165" s="28">
        <f>SUM(I165:N165)</f>
        <v>2120</v>
      </c>
      <c r="P165" s="28">
        <f>+G165+H165+I165+L165+N165</f>
        <v>616</v>
      </c>
      <c r="Q165" s="34">
        <f>+J165+K165+M165</f>
        <v>1529</v>
      </c>
      <c r="R165" s="28">
        <f>+F165-P165</f>
        <v>9384</v>
      </c>
      <c r="S165" s="37">
        <v>111</v>
      </c>
    </row>
    <row r="166" spans="1:19" s="6" customFormat="1" ht="15.75" customHeight="1">
      <c r="A166" s="29"/>
      <c r="B166" s="30"/>
      <c r="C166" s="30"/>
      <c r="D166" s="31"/>
      <c r="E166" s="33"/>
      <c r="F166" s="40"/>
      <c r="G166" s="145"/>
      <c r="H166" s="28"/>
      <c r="I166" s="28"/>
      <c r="J166" s="28"/>
      <c r="K166" s="41"/>
      <c r="L166" s="36"/>
      <c r="M166" s="36"/>
      <c r="N166" s="28"/>
      <c r="O166" s="28"/>
      <c r="P166" s="28"/>
      <c r="Q166" s="34"/>
      <c r="R166" s="28"/>
      <c r="S166" s="37"/>
    </row>
    <row r="167" spans="1:19" s="6" customFormat="1" ht="48" customHeight="1">
      <c r="A167" s="29">
        <v>77</v>
      </c>
      <c r="B167" s="30" t="s">
        <v>179</v>
      </c>
      <c r="C167" s="30"/>
      <c r="D167" s="31" t="s">
        <v>94</v>
      </c>
      <c r="E167" s="33" t="s">
        <v>40</v>
      </c>
      <c r="F167" s="40">
        <v>33000</v>
      </c>
      <c r="G167" s="145"/>
      <c r="H167" s="28">
        <v>25</v>
      </c>
      <c r="I167" s="28">
        <f>+F167*2.87%</f>
        <v>947.1</v>
      </c>
      <c r="J167" s="28">
        <f>+F167*7.1%</f>
        <v>2343</v>
      </c>
      <c r="K167" s="41">
        <v>363</v>
      </c>
      <c r="L167" s="36">
        <f>+F167*3.04%</f>
        <v>1003.2</v>
      </c>
      <c r="M167" s="36">
        <f>+F167*7.09%</f>
        <v>2339.7000000000003</v>
      </c>
      <c r="N167" s="28"/>
      <c r="O167" s="28">
        <f>SUM(I167:N167)</f>
        <v>6996</v>
      </c>
      <c r="P167" s="28">
        <f>+G167+H167+I167+L167+N167</f>
        <v>1975.3000000000002</v>
      </c>
      <c r="Q167" s="34">
        <f>+J167+K167+M167</f>
        <v>5045.7000000000007</v>
      </c>
      <c r="R167" s="28">
        <f>+F167-P167</f>
        <v>31024.7</v>
      </c>
      <c r="S167" s="37">
        <v>111</v>
      </c>
    </row>
    <row r="168" spans="1:19" s="6" customFormat="1" ht="15.75" customHeight="1">
      <c r="A168" s="29"/>
      <c r="B168" s="30"/>
      <c r="C168" s="30"/>
      <c r="D168" s="31"/>
      <c r="E168" s="33"/>
      <c r="F168" s="40"/>
      <c r="G168" s="145"/>
      <c r="H168" s="28"/>
      <c r="I168" s="28"/>
      <c r="J168" s="28"/>
      <c r="K168" s="41"/>
      <c r="L168" s="36"/>
      <c r="M168" s="36"/>
      <c r="N168" s="28"/>
      <c r="O168" s="28"/>
      <c r="P168" s="28"/>
      <c r="Q168" s="34"/>
      <c r="R168" s="28"/>
      <c r="S168" s="37"/>
    </row>
    <row r="169" spans="1:19" s="6" customFormat="1" ht="48" customHeight="1">
      <c r="A169" s="29">
        <v>78</v>
      </c>
      <c r="B169" s="30" t="s">
        <v>180</v>
      </c>
      <c r="C169" s="30" t="s">
        <v>56</v>
      </c>
      <c r="D169" s="31" t="s">
        <v>57</v>
      </c>
      <c r="E169" s="33" t="s">
        <v>40</v>
      </c>
      <c r="F169" s="40">
        <v>25000</v>
      </c>
      <c r="G169" s="145"/>
      <c r="H169" s="28">
        <v>25</v>
      </c>
      <c r="I169" s="28">
        <f>+F169*2.87%</f>
        <v>717.5</v>
      </c>
      <c r="J169" s="28">
        <f>+F169*7.1%</f>
        <v>1774.9999999999998</v>
      </c>
      <c r="K169" s="41">
        <v>275</v>
      </c>
      <c r="L169" s="36">
        <f>+F169*3.04%</f>
        <v>760</v>
      </c>
      <c r="M169" s="36">
        <f>+F169*7.09%</f>
        <v>1772.5000000000002</v>
      </c>
      <c r="N169" s="28"/>
      <c r="O169" s="28">
        <f>SUM(I169:N169)</f>
        <v>5300</v>
      </c>
      <c r="P169" s="28">
        <f>+G169+H169+I169+L169+N169</f>
        <v>1502.5</v>
      </c>
      <c r="Q169" s="34">
        <f>+J169+K169+M169</f>
        <v>3822.5</v>
      </c>
      <c r="R169" s="28">
        <f>+F169-P169</f>
        <v>23497.5</v>
      </c>
      <c r="S169" s="37">
        <v>111</v>
      </c>
    </row>
    <row r="170" spans="1:19" s="6" customFormat="1" ht="15.75" customHeight="1">
      <c r="A170" s="29"/>
      <c r="B170" s="30"/>
      <c r="C170" s="30"/>
      <c r="D170" s="31"/>
      <c r="E170" s="33"/>
      <c r="F170" s="40"/>
      <c r="G170" s="145"/>
      <c r="H170" s="28"/>
      <c r="I170" s="28"/>
      <c r="J170" s="28"/>
      <c r="K170" s="41"/>
      <c r="L170" s="36"/>
      <c r="M170" s="36"/>
      <c r="N170" s="28"/>
      <c r="O170" s="28"/>
      <c r="P170" s="28"/>
      <c r="Q170" s="34"/>
      <c r="R170" s="28"/>
      <c r="S170" s="37"/>
    </row>
    <row r="171" spans="1:19" s="6" customFormat="1" ht="48" customHeight="1">
      <c r="A171" s="29">
        <v>79</v>
      </c>
      <c r="B171" s="158" t="s">
        <v>181</v>
      </c>
      <c r="C171" s="30" t="s">
        <v>286</v>
      </c>
      <c r="D171" s="31" t="s">
        <v>285</v>
      </c>
      <c r="E171" s="33" t="s">
        <v>40</v>
      </c>
      <c r="F171" s="40">
        <v>50000</v>
      </c>
      <c r="G171" s="145">
        <v>2057.71</v>
      </c>
      <c r="H171" s="28">
        <v>25</v>
      </c>
      <c r="I171" s="28">
        <f>+F171*2.87%</f>
        <v>1435</v>
      </c>
      <c r="J171" s="28">
        <f>+F171*7.1%</f>
        <v>3549.9999999999995</v>
      </c>
      <c r="K171" s="41">
        <v>380.38</v>
      </c>
      <c r="L171" s="36">
        <f>+F171*3.04%</f>
        <v>1520</v>
      </c>
      <c r="M171" s="36">
        <f>+F171*7.09%</f>
        <v>3545.0000000000005</v>
      </c>
      <c r="N171" s="28"/>
      <c r="O171" s="28">
        <f>SUM(I171:N171)</f>
        <v>10430.380000000001</v>
      </c>
      <c r="P171" s="28">
        <f>+G171+H171+I171+L171+N171</f>
        <v>5037.71</v>
      </c>
      <c r="Q171" s="34">
        <f>+J171+K171+M171</f>
        <v>7475.38</v>
      </c>
      <c r="R171" s="28">
        <f>+F171-P171</f>
        <v>44962.29</v>
      </c>
      <c r="S171" s="37">
        <v>111</v>
      </c>
    </row>
    <row r="172" spans="1:19" s="6" customFormat="1" ht="15.75" customHeight="1">
      <c r="A172" s="29"/>
      <c r="B172" s="30"/>
      <c r="C172" s="30"/>
      <c r="D172" s="31"/>
      <c r="E172" s="33"/>
      <c r="F172" s="40"/>
      <c r="G172" s="145"/>
      <c r="H172" s="28"/>
      <c r="I172" s="28"/>
      <c r="J172" s="28"/>
      <c r="K172" s="41"/>
      <c r="L172" s="36"/>
      <c r="M172" s="36"/>
      <c r="N172" s="28"/>
      <c r="O172" s="28"/>
      <c r="P172" s="28"/>
      <c r="Q172" s="34"/>
      <c r="R172" s="28"/>
      <c r="S172" s="37"/>
    </row>
    <row r="173" spans="1:19" s="6" customFormat="1" ht="48" customHeight="1">
      <c r="A173" s="29">
        <v>80</v>
      </c>
      <c r="B173" s="30" t="s">
        <v>182</v>
      </c>
      <c r="C173" s="30" t="s">
        <v>33</v>
      </c>
      <c r="D173" s="31" t="s">
        <v>31</v>
      </c>
      <c r="E173" s="33" t="s">
        <v>40</v>
      </c>
      <c r="F173" s="40">
        <v>15000</v>
      </c>
      <c r="G173" s="145"/>
      <c r="H173" s="28">
        <v>25</v>
      </c>
      <c r="I173" s="28">
        <f>+F173*2.87%</f>
        <v>430.5</v>
      </c>
      <c r="J173" s="28">
        <f>+F173*7.1%</f>
        <v>1065</v>
      </c>
      <c r="K173" s="41">
        <v>165</v>
      </c>
      <c r="L173" s="36">
        <f>+F173*3.04%</f>
        <v>456</v>
      </c>
      <c r="M173" s="36">
        <f>+F173*7.09%</f>
        <v>1063.5</v>
      </c>
      <c r="N173" s="28"/>
      <c r="O173" s="28">
        <f>SUM(I173:N173)</f>
        <v>3180</v>
      </c>
      <c r="P173" s="28">
        <f>+G173+H173+I173+L173+N173</f>
        <v>911.5</v>
      </c>
      <c r="Q173" s="34">
        <f>+J173+K173+M173</f>
        <v>2293.5</v>
      </c>
      <c r="R173" s="28">
        <f>+F173-P173</f>
        <v>14088.5</v>
      </c>
      <c r="S173" s="37">
        <v>111</v>
      </c>
    </row>
    <row r="174" spans="1:19" s="6" customFormat="1" ht="15.75" customHeight="1">
      <c r="A174" s="29"/>
      <c r="B174" s="30"/>
      <c r="C174" s="30"/>
      <c r="D174" s="31"/>
      <c r="E174" s="33"/>
      <c r="F174" s="40"/>
      <c r="G174" s="145"/>
      <c r="H174" s="28"/>
      <c r="I174" s="28"/>
      <c r="J174" s="28"/>
      <c r="K174" s="41"/>
      <c r="L174" s="36"/>
      <c r="M174" s="36"/>
      <c r="N174" s="28"/>
      <c r="O174" s="28"/>
      <c r="P174" s="28"/>
      <c r="Q174" s="34"/>
      <c r="R174" s="28"/>
      <c r="S174" s="37"/>
    </row>
    <row r="175" spans="1:19" s="6" customFormat="1" ht="48" customHeight="1">
      <c r="A175" s="29">
        <v>81</v>
      </c>
      <c r="B175" s="30" t="s">
        <v>185</v>
      </c>
      <c r="C175" s="30" t="s">
        <v>186</v>
      </c>
      <c r="D175" s="31" t="s">
        <v>49</v>
      </c>
      <c r="E175" s="33" t="s">
        <v>40</v>
      </c>
      <c r="F175" s="40">
        <v>30000</v>
      </c>
      <c r="G175" s="145"/>
      <c r="H175" s="28">
        <v>25</v>
      </c>
      <c r="I175" s="28">
        <f>+F175*2.87%</f>
        <v>861</v>
      </c>
      <c r="J175" s="28">
        <f>+F175*7.1%</f>
        <v>2130</v>
      </c>
      <c r="K175" s="41">
        <v>330</v>
      </c>
      <c r="L175" s="36">
        <f>+F175*3.04%</f>
        <v>912</v>
      </c>
      <c r="M175" s="36">
        <f>+F175*7.09%</f>
        <v>2127</v>
      </c>
      <c r="N175" s="28"/>
      <c r="O175" s="28">
        <f>SUM(I175:N175)</f>
        <v>6360</v>
      </c>
      <c r="P175" s="28">
        <f>+G175+H175+I175+L175+N175</f>
        <v>1798</v>
      </c>
      <c r="Q175" s="34">
        <f>+J175+K175+M175</f>
        <v>4587</v>
      </c>
      <c r="R175" s="28">
        <f>+F175-P175</f>
        <v>28202</v>
      </c>
      <c r="S175" s="37">
        <v>111</v>
      </c>
    </row>
    <row r="176" spans="1:19" s="6" customFormat="1" ht="15.75" customHeight="1">
      <c r="A176" s="29"/>
      <c r="B176" s="30"/>
      <c r="C176" s="30"/>
      <c r="D176" s="31"/>
      <c r="E176" s="33"/>
      <c r="F176" s="40"/>
      <c r="G176" s="145"/>
      <c r="H176" s="28"/>
      <c r="I176" s="28"/>
      <c r="J176" s="28"/>
      <c r="K176" s="41"/>
      <c r="L176" s="36"/>
      <c r="M176" s="36"/>
      <c r="N176" s="28"/>
      <c r="O176" s="28"/>
      <c r="P176" s="28"/>
      <c r="Q176" s="34"/>
      <c r="R176" s="28"/>
      <c r="S176" s="37"/>
    </row>
    <row r="177" spans="1:19" s="6" customFormat="1" ht="48" customHeight="1">
      <c r="A177" s="29">
        <v>82</v>
      </c>
      <c r="B177" s="30" t="s">
        <v>187</v>
      </c>
      <c r="C177" s="31" t="s">
        <v>51</v>
      </c>
      <c r="D177" s="30" t="s">
        <v>411</v>
      </c>
      <c r="E177" s="33" t="s">
        <v>40</v>
      </c>
      <c r="F177" s="40">
        <v>42000</v>
      </c>
      <c r="G177" s="145">
        <v>928.63</v>
      </c>
      <c r="H177" s="28">
        <v>25</v>
      </c>
      <c r="I177" s="28">
        <f>+F177*2.87%</f>
        <v>1205.4000000000001</v>
      </c>
      <c r="J177" s="28">
        <f>+F177*7.1%</f>
        <v>2981.9999999999995</v>
      </c>
      <c r="K177" s="41">
        <v>380.38</v>
      </c>
      <c r="L177" s="36">
        <f>+F177*3.04%</f>
        <v>1276.8</v>
      </c>
      <c r="M177" s="36">
        <f>+F177*7.09%</f>
        <v>2977.8</v>
      </c>
      <c r="N177" s="28"/>
      <c r="O177" s="28">
        <f>SUM(I177:N177)</f>
        <v>8822.380000000001</v>
      </c>
      <c r="P177" s="28">
        <f>+G177+H177+I177+L177+N177</f>
        <v>3435.83</v>
      </c>
      <c r="Q177" s="34">
        <f>+J177+K177+M177</f>
        <v>6340.18</v>
      </c>
      <c r="R177" s="28">
        <f>+F177-P177</f>
        <v>38564.17</v>
      </c>
      <c r="S177" s="37">
        <v>111</v>
      </c>
    </row>
    <row r="178" spans="1:19" s="6" customFormat="1" ht="15.75" customHeight="1">
      <c r="A178" s="29"/>
      <c r="B178" s="30"/>
      <c r="C178" s="30"/>
      <c r="D178" s="31"/>
      <c r="E178" s="33"/>
      <c r="F178" s="40"/>
      <c r="G178" s="145"/>
      <c r="H178" s="28"/>
      <c r="I178" s="28"/>
      <c r="J178" s="28"/>
      <c r="K178" s="41"/>
      <c r="L178" s="36"/>
      <c r="M178" s="36"/>
      <c r="N178" s="28"/>
      <c r="O178" s="28"/>
      <c r="P178" s="28"/>
      <c r="Q178" s="34"/>
      <c r="R178" s="28"/>
      <c r="S178" s="37"/>
    </row>
    <row r="179" spans="1:19" s="6" customFormat="1" ht="48" customHeight="1">
      <c r="A179" s="29">
        <v>83</v>
      </c>
      <c r="B179" s="30" t="s">
        <v>188</v>
      </c>
      <c r="C179" s="30" t="s">
        <v>72</v>
      </c>
      <c r="D179" s="31" t="s">
        <v>189</v>
      </c>
      <c r="E179" s="33" t="s">
        <v>40</v>
      </c>
      <c r="F179" s="40">
        <v>16000</v>
      </c>
      <c r="G179" s="145"/>
      <c r="H179" s="28">
        <v>25</v>
      </c>
      <c r="I179" s="28">
        <f>+F179*2.87%</f>
        <v>459.2</v>
      </c>
      <c r="J179" s="28">
        <f>+F179*7.1%</f>
        <v>1136</v>
      </c>
      <c r="K179" s="41">
        <v>176</v>
      </c>
      <c r="L179" s="36">
        <f>+F179*3.04%</f>
        <v>486.4</v>
      </c>
      <c r="M179" s="36">
        <f>+F179*7.09%</f>
        <v>1134.4000000000001</v>
      </c>
      <c r="N179" s="28"/>
      <c r="O179" s="28">
        <f>SUM(I179:N179)</f>
        <v>3392</v>
      </c>
      <c r="P179" s="28">
        <f>+G179+H179+I179+L179+N179</f>
        <v>970.59999999999991</v>
      </c>
      <c r="Q179" s="34">
        <f>+J179+K179+M179</f>
        <v>2446.4</v>
      </c>
      <c r="R179" s="28">
        <f>+F179-P179</f>
        <v>15029.4</v>
      </c>
      <c r="S179" s="37">
        <v>111</v>
      </c>
    </row>
    <row r="180" spans="1:19" s="6" customFormat="1" ht="15.75" customHeight="1">
      <c r="A180" s="29"/>
      <c r="B180" s="30"/>
      <c r="C180" s="30"/>
      <c r="D180" s="31"/>
      <c r="E180" s="33"/>
      <c r="F180" s="40"/>
      <c r="G180" s="145"/>
      <c r="H180" s="28"/>
      <c r="I180" s="28"/>
      <c r="J180" s="28"/>
      <c r="K180" s="41"/>
      <c r="L180" s="36"/>
      <c r="M180" s="36"/>
      <c r="N180" s="28"/>
      <c r="O180" s="28"/>
      <c r="P180" s="28"/>
      <c r="Q180" s="34"/>
      <c r="R180" s="28"/>
      <c r="S180" s="37"/>
    </row>
    <row r="181" spans="1:19" s="6" customFormat="1" ht="48" customHeight="1">
      <c r="A181" s="29">
        <v>84</v>
      </c>
      <c r="B181" s="30" t="s">
        <v>190</v>
      </c>
      <c r="C181" s="31" t="s">
        <v>60</v>
      </c>
      <c r="D181" s="30" t="s">
        <v>128</v>
      </c>
      <c r="E181" s="33" t="s">
        <v>40</v>
      </c>
      <c r="F181" s="40">
        <v>20000</v>
      </c>
      <c r="G181" s="145"/>
      <c r="H181" s="28">
        <v>25</v>
      </c>
      <c r="I181" s="28">
        <f>+F181*2.87%</f>
        <v>574</v>
      </c>
      <c r="J181" s="28">
        <f>+F181*7.1%</f>
        <v>1419.9999999999998</v>
      </c>
      <c r="K181" s="41">
        <v>220</v>
      </c>
      <c r="L181" s="36">
        <f>+F181*3.04%</f>
        <v>608</v>
      </c>
      <c r="M181" s="36">
        <f>+F181*7.09%</f>
        <v>1418</v>
      </c>
      <c r="N181" s="28"/>
      <c r="O181" s="28">
        <f>SUM(I181:N181)</f>
        <v>4240</v>
      </c>
      <c r="P181" s="28">
        <f>+G181+H181+I181+L181+N181</f>
        <v>1207</v>
      </c>
      <c r="Q181" s="34">
        <f>+J181+K181+M181</f>
        <v>3058</v>
      </c>
      <c r="R181" s="28">
        <f>+F181-P181</f>
        <v>18793</v>
      </c>
      <c r="S181" s="37">
        <v>111</v>
      </c>
    </row>
    <row r="182" spans="1:19" s="6" customFormat="1" ht="15.75" customHeight="1">
      <c r="A182" s="29"/>
      <c r="B182" s="30"/>
      <c r="C182" s="30"/>
      <c r="D182" s="31"/>
      <c r="E182" s="33"/>
      <c r="F182" s="40"/>
      <c r="G182" s="145"/>
      <c r="H182" s="28"/>
      <c r="I182" s="28"/>
      <c r="J182" s="28"/>
      <c r="K182" s="41"/>
      <c r="L182" s="36"/>
      <c r="M182" s="36"/>
      <c r="N182" s="28"/>
      <c r="O182" s="28"/>
      <c r="P182" s="28"/>
      <c r="Q182" s="34"/>
      <c r="R182" s="28"/>
      <c r="S182" s="37"/>
    </row>
    <row r="183" spans="1:19" s="6" customFormat="1" ht="48" customHeight="1">
      <c r="A183" s="29">
        <v>85</v>
      </c>
      <c r="B183" s="30" t="s">
        <v>191</v>
      </c>
      <c r="C183" s="30" t="s">
        <v>186</v>
      </c>
      <c r="D183" s="31" t="s">
        <v>49</v>
      </c>
      <c r="E183" s="33" t="s">
        <v>40</v>
      </c>
      <c r="F183" s="40">
        <v>30000</v>
      </c>
      <c r="G183" s="145"/>
      <c r="H183" s="28">
        <v>25</v>
      </c>
      <c r="I183" s="28">
        <f>+F183*2.87%</f>
        <v>861</v>
      </c>
      <c r="J183" s="28">
        <f>+F183*7.1%</f>
        <v>2130</v>
      </c>
      <c r="K183" s="41">
        <v>330</v>
      </c>
      <c r="L183" s="36">
        <f>+F183*3.04%</f>
        <v>912</v>
      </c>
      <c r="M183" s="36">
        <f>+F183*7.09%</f>
        <v>2127</v>
      </c>
      <c r="N183" s="28"/>
      <c r="O183" s="28">
        <f>SUM(I183:N183)</f>
        <v>6360</v>
      </c>
      <c r="P183" s="28">
        <f>+G183+H183+I183+L183+N183</f>
        <v>1798</v>
      </c>
      <c r="Q183" s="34">
        <f>+J183+K183+M183</f>
        <v>4587</v>
      </c>
      <c r="R183" s="28">
        <f>+F183-P183</f>
        <v>28202</v>
      </c>
      <c r="S183" s="37">
        <v>111</v>
      </c>
    </row>
    <row r="184" spans="1:19" s="6" customFormat="1" ht="15.75" customHeight="1">
      <c r="A184" s="29"/>
      <c r="B184" s="30"/>
      <c r="C184" s="30"/>
      <c r="D184" s="31"/>
      <c r="E184" s="33"/>
      <c r="F184" s="40"/>
      <c r="G184" s="145"/>
      <c r="H184" s="28"/>
      <c r="I184" s="28"/>
      <c r="J184" s="28"/>
      <c r="K184" s="41"/>
      <c r="L184" s="36"/>
      <c r="M184" s="36"/>
      <c r="N184" s="28"/>
      <c r="O184" s="28"/>
      <c r="P184" s="28"/>
      <c r="Q184" s="34"/>
      <c r="R184" s="28"/>
      <c r="S184" s="37"/>
    </row>
    <row r="185" spans="1:19" s="6" customFormat="1" ht="48" customHeight="1">
      <c r="A185" s="29">
        <v>86</v>
      </c>
      <c r="B185" s="30" t="s">
        <v>192</v>
      </c>
      <c r="C185" s="30" t="s">
        <v>140</v>
      </c>
      <c r="D185" s="30" t="s">
        <v>247</v>
      </c>
      <c r="E185" s="33" t="s">
        <v>40</v>
      </c>
      <c r="F185" s="40">
        <v>15000</v>
      </c>
      <c r="G185" s="145"/>
      <c r="H185" s="28">
        <v>25</v>
      </c>
      <c r="I185" s="28">
        <f>+F185*2.87%</f>
        <v>430.5</v>
      </c>
      <c r="J185" s="28">
        <f>+F185*7.1%</f>
        <v>1065</v>
      </c>
      <c r="K185" s="41">
        <v>165</v>
      </c>
      <c r="L185" s="36">
        <f>+F185*3.04%</f>
        <v>456</v>
      </c>
      <c r="M185" s="36">
        <f>+F185*7.09%</f>
        <v>1063.5</v>
      </c>
      <c r="N185" s="28"/>
      <c r="O185" s="28">
        <f>SUM(I185:N185)</f>
        <v>3180</v>
      </c>
      <c r="P185" s="28">
        <f>+G185+H185+I185+L185+N185</f>
        <v>911.5</v>
      </c>
      <c r="Q185" s="34">
        <f>+J185+K185+M185</f>
        <v>2293.5</v>
      </c>
      <c r="R185" s="28">
        <f>+F185-P185</f>
        <v>14088.5</v>
      </c>
      <c r="S185" s="37">
        <v>111</v>
      </c>
    </row>
    <row r="186" spans="1:19" s="6" customFormat="1" ht="15.75" customHeight="1">
      <c r="A186" s="29"/>
      <c r="B186" s="30"/>
      <c r="C186" s="30"/>
      <c r="D186" s="31"/>
      <c r="E186" s="33"/>
      <c r="F186" s="40"/>
      <c r="G186" s="145"/>
      <c r="H186" s="28"/>
      <c r="I186" s="28"/>
      <c r="J186" s="28"/>
      <c r="K186" s="41"/>
      <c r="L186" s="36"/>
      <c r="M186" s="36"/>
      <c r="N186" s="28"/>
      <c r="O186" s="28"/>
      <c r="P186" s="28"/>
      <c r="Q186" s="34"/>
      <c r="R186" s="28"/>
      <c r="S186" s="37"/>
    </row>
    <row r="187" spans="1:19" s="6" customFormat="1" ht="48" customHeight="1">
      <c r="A187" s="29">
        <v>87</v>
      </c>
      <c r="B187" s="30" t="s">
        <v>193</v>
      </c>
      <c r="C187" s="30" t="s">
        <v>45</v>
      </c>
      <c r="D187" s="30" t="s">
        <v>149</v>
      </c>
      <c r="E187" s="33" t="s">
        <v>40</v>
      </c>
      <c r="F187" s="40">
        <v>15000</v>
      </c>
      <c r="G187" s="145"/>
      <c r="H187" s="28">
        <v>25</v>
      </c>
      <c r="I187" s="28">
        <f>+F187*2.87%</f>
        <v>430.5</v>
      </c>
      <c r="J187" s="28">
        <f>+F187*7.1%</f>
        <v>1065</v>
      </c>
      <c r="K187" s="41">
        <v>165</v>
      </c>
      <c r="L187" s="36">
        <f>+F187*3.04%</f>
        <v>456</v>
      </c>
      <c r="M187" s="36">
        <f>+F187*7.09%</f>
        <v>1063.5</v>
      </c>
      <c r="N187" s="28"/>
      <c r="O187" s="28">
        <f>SUM(I187:N187)</f>
        <v>3180</v>
      </c>
      <c r="P187" s="28">
        <f>+G187+H187+I187+L187+N187</f>
        <v>911.5</v>
      </c>
      <c r="Q187" s="34">
        <f>+J187+K187+M187</f>
        <v>2293.5</v>
      </c>
      <c r="R187" s="28">
        <f>+F187-P187</f>
        <v>14088.5</v>
      </c>
      <c r="S187" s="37">
        <v>111</v>
      </c>
    </row>
    <row r="188" spans="1:19" s="6" customFormat="1" ht="15.75" customHeight="1">
      <c r="A188" s="29"/>
      <c r="B188" s="30"/>
      <c r="C188" s="30"/>
      <c r="D188" s="31"/>
      <c r="E188" s="33"/>
      <c r="F188" s="40"/>
      <c r="G188" s="145"/>
      <c r="H188" s="28"/>
      <c r="I188" s="28"/>
      <c r="J188" s="28"/>
      <c r="K188" s="41"/>
      <c r="L188" s="36"/>
      <c r="M188" s="36"/>
      <c r="N188" s="28"/>
      <c r="O188" s="28"/>
      <c r="P188" s="28"/>
      <c r="Q188" s="34"/>
      <c r="R188" s="28"/>
      <c r="S188" s="37"/>
    </row>
    <row r="189" spans="1:19" s="6" customFormat="1" ht="48" customHeight="1">
      <c r="A189" s="29">
        <v>88</v>
      </c>
      <c r="B189" s="30" t="s">
        <v>194</v>
      </c>
      <c r="C189" s="30" t="s">
        <v>140</v>
      </c>
      <c r="D189" s="30" t="s">
        <v>418</v>
      </c>
      <c r="E189" s="33" t="s">
        <v>40</v>
      </c>
      <c r="F189" s="40">
        <v>45000</v>
      </c>
      <c r="G189" s="145">
        <v>1352.04</v>
      </c>
      <c r="H189" s="28">
        <v>25</v>
      </c>
      <c r="I189" s="28">
        <f>+F189*2.87%</f>
        <v>1291.5</v>
      </c>
      <c r="J189" s="28">
        <f>+F189*7.1%</f>
        <v>3194.9999999999995</v>
      </c>
      <c r="K189" s="41">
        <v>380.38</v>
      </c>
      <c r="L189" s="36">
        <f>+F189*3.04%</f>
        <v>1368</v>
      </c>
      <c r="M189" s="36">
        <f>+F189*7.09%</f>
        <v>3190.5</v>
      </c>
      <c r="N189" s="28"/>
      <c r="O189" s="28">
        <f>SUM(I189:N189)</f>
        <v>9425.380000000001</v>
      </c>
      <c r="P189" s="28">
        <f>+G189+H189+I189+L189+N189</f>
        <v>4036.54</v>
      </c>
      <c r="Q189" s="34">
        <f>+J189+K189+M189</f>
        <v>6765.8799999999992</v>
      </c>
      <c r="R189" s="28">
        <f>+F189-P189</f>
        <v>40963.46</v>
      </c>
      <c r="S189" s="37">
        <v>111</v>
      </c>
    </row>
    <row r="190" spans="1:19" s="6" customFormat="1" ht="15.75" customHeight="1">
      <c r="A190" s="29"/>
      <c r="B190" s="30"/>
      <c r="C190" s="30"/>
      <c r="D190" s="31"/>
      <c r="E190" s="33"/>
      <c r="F190" s="40"/>
      <c r="G190" s="145"/>
      <c r="H190" s="28"/>
      <c r="I190" s="28"/>
      <c r="J190" s="28"/>
      <c r="K190" s="41"/>
      <c r="L190" s="36"/>
      <c r="M190" s="36"/>
      <c r="N190" s="28"/>
      <c r="O190" s="28"/>
      <c r="P190" s="28"/>
      <c r="Q190" s="34"/>
      <c r="R190" s="28"/>
      <c r="S190" s="37"/>
    </row>
    <row r="191" spans="1:19" s="6" customFormat="1" ht="48" customHeight="1">
      <c r="A191" s="29">
        <v>89</v>
      </c>
      <c r="B191" s="30" t="s">
        <v>195</v>
      </c>
      <c r="C191" s="31" t="s">
        <v>186</v>
      </c>
      <c r="D191" s="30" t="s">
        <v>196</v>
      </c>
      <c r="E191" s="33" t="s">
        <v>40</v>
      </c>
      <c r="F191" s="40">
        <v>26000</v>
      </c>
      <c r="G191" s="145"/>
      <c r="H191" s="28">
        <v>25</v>
      </c>
      <c r="I191" s="28">
        <f>+F191*2.87%</f>
        <v>746.2</v>
      </c>
      <c r="J191" s="28">
        <f>+F191*7.1%</f>
        <v>1845.9999999999998</v>
      </c>
      <c r="K191" s="41">
        <v>286</v>
      </c>
      <c r="L191" s="36">
        <f>+F191*3.04%</f>
        <v>790.4</v>
      </c>
      <c r="M191" s="36">
        <f>+F191*7.09%</f>
        <v>1843.4</v>
      </c>
      <c r="N191" s="28"/>
      <c r="O191" s="28">
        <f>SUM(I191:N191)</f>
        <v>5512</v>
      </c>
      <c r="P191" s="28">
        <f>+G191+H191+I191+L191+N191</f>
        <v>1561.6</v>
      </c>
      <c r="Q191" s="34">
        <f>+J191+K191+M191</f>
        <v>3975.4</v>
      </c>
      <c r="R191" s="28">
        <f>+F191-P191</f>
        <v>24438.400000000001</v>
      </c>
      <c r="S191" s="37">
        <v>111</v>
      </c>
    </row>
    <row r="192" spans="1:19" s="6" customFormat="1" ht="15.75" customHeight="1">
      <c r="A192" s="29"/>
      <c r="B192" s="30"/>
      <c r="C192" s="30"/>
      <c r="D192" s="31"/>
      <c r="E192" s="33"/>
      <c r="F192" s="40"/>
      <c r="G192" s="145"/>
      <c r="H192" s="28"/>
      <c r="I192" s="28"/>
      <c r="J192" s="28"/>
      <c r="K192" s="41"/>
      <c r="L192" s="36"/>
      <c r="M192" s="36"/>
      <c r="N192" s="28"/>
      <c r="O192" s="28"/>
      <c r="P192" s="28"/>
      <c r="Q192" s="34"/>
      <c r="R192" s="28"/>
      <c r="S192" s="37"/>
    </row>
    <row r="193" spans="1:19" s="6" customFormat="1" ht="48" customHeight="1">
      <c r="A193" s="29">
        <v>90</v>
      </c>
      <c r="B193" s="30" t="s">
        <v>197</v>
      </c>
      <c r="C193" s="30" t="s">
        <v>48</v>
      </c>
      <c r="D193" s="30" t="s">
        <v>124</v>
      </c>
      <c r="E193" s="33" t="s">
        <v>40</v>
      </c>
      <c r="F193" s="40">
        <v>45000</v>
      </c>
      <c r="G193" s="145">
        <v>1352.04</v>
      </c>
      <c r="H193" s="28">
        <v>25</v>
      </c>
      <c r="I193" s="28">
        <f>+F193*2.87%</f>
        <v>1291.5</v>
      </c>
      <c r="J193" s="28">
        <f>+F193*7.1%</f>
        <v>3194.9999999999995</v>
      </c>
      <c r="K193" s="41">
        <v>380.38</v>
      </c>
      <c r="L193" s="36">
        <f>+F193*3.04%</f>
        <v>1368</v>
      </c>
      <c r="M193" s="36">
        <f>+F193*7.09%</f>
        <v>3190.5</v>
      </c>
      <c r="N193" s="28"/>
      <c r="O193" s="28">
        <f>SUM(I193:N193)</f>
        <v>9425.380000000001</v>
      </c>
      <c r="P193" s="28">
        <f>+G193+H193+I193+L193+N193</f>
        <v>4036.54</v>
      </c>
      <c r="Q193" s="34">
        <f>+J193+K193+M193</f>
        <v>6765.8799999999992</v>
      </c>
      <c r="R193" s="28">
        <f>+F193-P193</f>
        <v>40963.46</v>
      </c>
      <c r="S193" s="37">
        <v>111</v>
      </c>
    </row>
    <row r="194" spans="1:19" s="6" customFormat="1" ht="15.75" customHeight="1">
      <c r="A194" s="29"/>
      <c r="B194" s="30"/>
      <c r="C194" s="30"/>
      <c r="D194" s="31"/>
      <c r="E194" s="33"/>
      <c r="F194" s="40"/>
      <c r="G194" s="145"/>
      <c r="H194" s="28"/>
      <c r="I194" s="28"/>
      <c r="J194" s="28"/>
      <c r="K194" s="41"/>
      <c r="L194" s="36"/>
      <c r="M194" s="36"/>
      <c r="N194" s="28"/>
      <c r="O194" s="28"/>
      <c r="P194" s="28"/>
      <c r="Q194" s="34"/>
      <c r="R194" s="28"/>
      <c r="S194" s="37"/>
    </row>
    <row r="195" spans="1:19" s="6" customFormat="1" ht="48" customHeight="1">
      <c r="A195" s="29">
        <v>91</v>
      </c>
      <c r="B195" s="30" t="s">
        <v>422</v>
      </c>
      <c r="C195" s="31" t="s">
        <v>158</v>
      </c>
      <c r="D195" s="30" t="s">
        <v>467</v>
      </c>
      <c r="E195" s="33" t="s">
        <v>40</v>
      </c>
      <c r="F195" s="40">
        <v>95000</v>
      </c>
      <c r="G195" s="145">
        <v>11441.29</v>
      </c>
      <c r="H195" s="28">
        <v>25</v>
      </c>
      <c r="I195" s="28">
        <f>+F195*2.87%</f>
        <v>2726.5</v>
      </c>
      <c r="J195" s="28">
        <f>+F195*7.1%</f>
        <v>6744.9999999999991</v>
      </c>
      <c r="K195" s="41">
        <v>380.38</v>
      </c>
      <c r="L195" s="36">
        <v>2628.08</v>
      </c>
      <c r="M195" s="36">
        <v>6129.31</v>
      </c>
      <c r="N195" s="28"/>
      <c r="O195" s="28">
        <f>SUM(I195:N195)</f>
        <v>18609.27</v>
      </c>
      <c r="P195" s="28">
        <f>+G195+H195+I195+L195+N195</f>
        <v>16820.870000000003</v>
      </c>
      <c r="Q195" s="34">
        <f>+J195+K195+M195</f>
        <v>13254.689999999999</v>
      </c>
      <c r="R195" s="28">
        <f>+F195-P195</f>
        <v>78179.13</v>
      </c>
      <c r="S195" s="37">
        <v>111</v>
      </c>
    </row>
    <row r="196" spans="1:19" s="6" customFormat="1" ht="15.75" customHeight="1">
      <c r="A196" s="29"/>
      <c r="B196" s="30"/>
      <c r="C196" s="30"/>
      <c r="D196" s="31"/>
      <c r="E196" s="33"/>
      <c r="F196" s="40"/>
      <c r="G196" s="145"/>
      <c r="H196" s="28"/>
      <c r="I196" s="28"/>
      <c r="J196" s="28"/>
      <c r="K196" s="41"/>
      <c r="L196" s="36"/>
      <c r="M196" s="36"/>
      <c r="N196" s="28"/>
      <c r="O196" s="28"/>
      <c r="P196" s="28"/>
      <c r="Q196" s="34"/>
      <c r="R196" s="28"/>
      <c r="S196" s="37"/>
    </row>
    <row r="197" spans="1:19" s="6" customFormat="1" ht="48" customHeight="1">
      <c r="A197" s="29">
        <v>92</v>
      </c>
      <c r="B197" s="30" t="s">
        <v>198</v>
      </c>
      <c r="C197" s="31" t="s">
        <v>121</v>
      </c>
      <c r="D197" s="30" t="s">
        <v>199</v>
      </c>
      <c r="E197" s="33" t="s">
        <v>40</v>
      </c>
      <c r="F197" s="40">
        <v>15000</v>
      </c>
      <c r="G197" s="145"/>
      <c r="H197" s="28">
        <v>25</v>
      </c>
      <c r="I197" s="28">
        <f>+F197*2.87%</f>
        <v>430.5</v>
      </c>
      <c r="J197" s="28">
        <f>+F197*7.1%</f>
        <v>1065</v>
      </c>
      <c r="K197" s="41">
        <v>165</v>
      </c>
      <c r="L197" s="36">
        <f>+F197*3.04%</f>
        <v>456</v>
      </c>
      <c r="M197" s="36">
        <f>+F197*7.09%</f>
        <v>1063.5</v>
      </c>
      <c r="N197" s="28"/>
      <c r="O197" s="28">
        <f>SUM(I197:N197)</f>
        <v>3180</v>
      </c>
      <c r="P197" s="28">
        <f>+G197+H197+I197+L197+N197</f>
        <v>911.5</v>
      </c>
      <c r="Q197" s="34">
        <f>+J197+K197+M197</f>
        <v>2293.5</v>
      </c>
      <c r="R197" s="28">
        <f>+F197-P197</f>
        <v>14088.5</v>
      </c>
      <c r="S197" s="37">
        <v>111</v>
      </c>
    </row>
    <row r="198" spans="1:19" s="6" customFormat="1" ht="15.75" customHeight="1">
      <c r="A198" s="29"/>
      <c r="B198" s="30"/>
      <c r="C198" s="30"/>
      <c r="D198" s="31"/>
      <c r="E198" s="33"/>
      <c r="F198" s="40"/>
      <c r="G198" s="145"/>
      <c r="H198" s="28"/>
      <c r="I198" s="28"/>
      <c r="J198" s="28"/>
      <c r="K198" s="41"/>
      <c r="L198" s="36"/>
      <c r="M198" s="36"/>
      <c r="N198" s="28"/>
      <c r="O198" s="28"/>
      <c r="P198" s="28"/>
      <c r="Q198" s="34"/>
      <c r="R198" s="28"/>
      <c r="S198" s="37"/>
    </row>
    <row r="199" spans="1:19" s="6" customFormat="1" ht="48" customHeight="1">
      <c r="A199" s="29">
        <v>93</v>
      </c>
      <c r="B199" s="30" t="s">
        <v>200</v>
      </c>
      <c r="C199" s="31" t="s">
        <v>121</v>
      </c>
      <c r="D199" s="30" t="s">
        <v>199</v>
      </c>
      <c r="E199" s="33" t="s">
        <v>40</v>
      </c>
      <c r="F199" s="40">
        <v>15000</v>
      </c>
      <c r="G199" s="145"/>
      <c r="H199" s="28">
        <v>25</v>
      </c>
      <c r="I199" s="28">
        <f>+F199*2.87%</f>
        <v>430.5</v>
      </c>
      <c r="J199" s="28">
        <f>+F199*7.1%</f>
        <v>1065</v>
      </c>
      <c r="K199" s="41">
        <v>165</v>
      </c>
      <c r="L199" s="36">
        <f>+F199*3.04%</f>
        <v>456</v>
      </c>
      <c r="M199" s="36">
        <f>+F199*7.09%</f>
        <v>1063.5</v>
      </c>
      <c r="N199" s="28"/>
      <c r="O199" s="28">
        <f>SUM(I199:N199)</f>
        <v>3180</v>
      </c>
      <c r="P199" s="28">
        <f>+G199+H199+I199+L199+N199</f>
        <v>911.5</v>
      </c>
      <c r="Q199" s="34">
        <f>+J199+K199+M199</f>
        <v>2293.5</v>
      </c>
      <c r="R199" s="28">
        <f>+F199-P199</f>
        <v>14088.5</v>
      </c>
      <c r="S199" s="37">
        <v>111</v>
      </c>
    </row>
    <row r="200" spans="1:19" s="6" customFormat="1" ht="15.75" customHeight="1">
      <c r="A200" s="29"/>
      <c r="B200" s="30"/>
      <c r="C200" s="30"/>
      <c r="D200" s="31"/>
      <c r="E200" s="33"/>
      <c r="F200" s="40"/>
      <c r="G200" s="145"/>
      <c r="H200" s="28"/>
      <c r="I200" s="28"/>
      <c r="J200" s="28"/>
      <c r="K200" s="41"/>
      <c r="L200" s="36"/>
      <c r="M200" s="36"/>
      <c r="N200" s="28"/>
      <c r="O200" s="28"/>
      <c r="P200" s="28"/>
      <c r="Q200" s="34"/>
      <c r="R200" s="28"/>
      <c r="S200" s="37"/>
    </row>
    <row r="201" spans="1:19" s="6" customFormat="1" ht="48" customHeight="1">
      <c r="A201" s="29">
        <v>94</v>
      </c>
      <c r="B201" s="30" t="s">
        <v>201</v>
      </c>
      <c r="C201" s="31" t="s">
        <v>121</v>
      </c>
      <c r="D201" s="30" t="s">
        <v>66</v>
      </c>
      <c r="E201" s="33" t="s">
        <v>40</v>
      </c>
      <c r="F201" s="40">
        <v>25000</v>
      </c>
      <c r="G201" s="145"/>
      <c r="H201" s="28">
        <v>25</v>
      </c>
      <c r="I201" s="28">
        <f>+F201*2.87%</f>
        <v>717.5</v>
      </c>
      <c r="J201" s="28">
        <f>+F201*7.1%</f>
        <v>1774.9999999999998</v>
      </c>
      <c r="K201" s="41">
        <v>275</v>
      </c>
      <c r="L201" s="36">
        <f>+F201*3.04%</f>
        <v>760</v>
      </c>
      <c r="M201" s="36">
        <f>+F201*7.09%</f>
        <v>1772.5000000000002</v>
      </c>
      <c r="N201" s="28"/>
      <c r="O201" s="28">
        <f>SUM(I201:N201)</f>
        <v>5300</v>
      </c>
      <c r="P201" s="28">
        <f>+G201+H201+I201+L201+N201</f>
        <v>1502.5</v>
      </c>
      <c r="Q201" s="34">
        <f>+J201+K201+M201</f>
        <v>3822.5</v>
      </c>
      <c r="R201" s="28">
        <f>+F201-P201</f>
        <v>23497.5</v>
      </c>
      <c r="S201" s="37">
        <v>111</v>
      </c>
    </row>
    <row r="202" spans="1:19" s="6" customFormat="1" ht="15.75" customHeight="1">
      <c r="A202" s="29"/>
      <c r="B202" s="30"/>
      <c r="C202" s="30"/>
      <c r="D202" s="31"/>
      <c r="E202" s="33"/>
      <c r="F202" s="40"/>
      <c r="G202" s="145"/>
      <c r="H202" s="28"/>
      <c r="I202" s="28"/>
      <c r="J202" s="28"/>
      <c r="K202" s="41"/>
      <c r="L202" s="36"/>
      <c r="M202" s="36"/>
      <c r="N202" s="28"/>
      <c r="O202" s="28"/>
      <c r="P202" s="28"/>
      <c r="Q202" s="34"/>
      <c r="R202" s="28"/>
      <c r="S202" s="37"/>
    </row>
    <row r="203" spans="1:19" s="6" customFormat="1" ht="48" customHeight="1">
      <c r="A203" s="29">
        <v>95</v>
      </c>
      <c r="B203" s="30" t="s">
        <v>202</v>
      </c>
      <c r="C203" s="31" t="s">
        <v>121</v>
      </c>
      <c r="D203" s="30" t="s">
        <v>199</v>
      </c>
      <c r="E203" s="33" t="s">
        <v>40</v>
      </c>
      <c r="F203" s="40">
        <v>15000</v>
      </c>
      <c r="G203" s="145"/>
      <c r="H203" s="28">
        <v>25</v>
      </c>
      <c r="I203" s="28">
        <f>+F203*2.87%</f>
        <v>430.5</v>
      </c>
      <c r="J203" s="28">
        <f>+F203*7.1%</f>
        <v>1065</v>
      </c>
      <c r="K203" s="41">
        <v>165</v>
      </c>
      <c r="L203" s="36">
        <f>+F203*3.04%</f>
        <v>456</v>
      </c>
      <c r="M203" s="36">
        <f>+F203*7.09%</f>
        <v>1063.5</v>
      </c>
      <c r="N203" s="28"/>
      <c r="O203" s="28">
        <f>SUM(I203:N203)</f>
        <v>3180</v>
      </c>
      <c r="P203" s="28">
        <f>+G203+H203+I203+L203+N203</f>
        <v>911.5</v>
      </c>
      <c r="Q203" s="34">
        <f>+J203+K203+M203</f>
        <v>2293.5</v>
      </c>
      <c r="R203" s="28">
        <f>+F203-P203</f>
        <v>14088.5</v>
      </c>
      <c r="S203" s="37">
        <v>111</v>
      </c>
    </row>
    <row r="204" spans="1:19" s="6" customFormat="1" ht="15.75" customHeight="1">
      <c r="A204" s="29"/>
      <c r="B204" s="30"/>
      <c r="C204" s="30"/>
      <c r="D204" s="31"/>
      <c r="E204" s="33"/>
      <c r="F204" s="40"/>
      <c r="G204" s="145"/>
      <c r="H204" s="28"/>
      <c r="I204" s="28"/>
      <c r="J204" s="28"/>
      <c r="K204" s="41"/>
      <c r="L204" s="36"/>
      <c r="M204" s="36"/>
      <c r="N204" s="28"/>
      <c r="O204" s="28"/>
      <c r="P204" s="28"/>
      <c r="Q204" s="34"/>
      <c r="R204" s="28"/>
      <c r="S204" s="37"/>
    </row>
    <row r="205" spans="1:19" s="6" customFormat="1" ht="48" customHeight="1">
      <c r="A205" s="29">
        <v>96</v>
      </c>
      <c r="B205" s="30" t="s">
        <v>203</v>
      </c>
      <c r="C205" s="159" t="s">
        <v>138</v>
      </c>
      <c r="D205" s="31" t="s">
        <v>460</v>
      </c>
      <c r="E205" s="33" t="s">
        <v>40</v>
      </c>
      <c r="F205" s="40">
        <v>50000</v>
      </c>
      <c r="G205" s="145">
        <v>2057.71</v>
      </c>
      <c r="H205" s="28">
        <v>25</v>
      </c>
      <c r="I205" s="28">
        <f>+F205*2.87%</f>
        <v>1435</v>
      </c>
      <c r="J205" s="28">
        <f>+F205*7.1%</f>
        <v>3549.9999999999995</v>
      </c>
      <c r="K205" s="41">
        <v>380.38</v>
      </c>
      <c r="L205" s="36">
        <f>+F205*3.04%</f>
        <v>1520</v>
      </c>
      <c r="M205" s="36">
        <f>+F205*7.09%</f>
        <v>3545.0000000000005</v>
      </c>
      <c r="N205" s="28"/>
      <c r="O205" s="28">
        <f>SUM(I205:N205)</f>
        <v>10430.380000000001</v>
      </c>
      <c r="P205" s="28">
        <f>+G205+H205+I205+L205+N205</f>
        <v>5037.71</v>
      </c>
      <c r="Q205" s="34">
        <f>+J205+K205+M205</f>
        <v>7475.38</v>
      </c>
      <c r="R205" s="28">
        <f>+F205-P205</f>
        <v>44962.29</v>
      </c>
      <c r="S205" s="37">
        <v>111</v>
      </c>
    </row>
    <row r="206" spans="1:19" s="6" customFormat="1" ht="15.75" customHeight="1">
      <c r="A206" s="29"/>
      <c r="B206" s="30"/>
      <c r="C206" s="30"/>
      <c r="D206" s="31"/>
      <c r="E206" s="33"/>
      <c r="F206" s="40"/>
      <c r="G206" s="145"/>
      <c r="H206" s="28"/>
      <c r="I206" s="28"/>
      <c r="J206" s="28"/>
      <c r="K206" s="41"/>
      <c r="L206" s="36"/>
      <c r="M206" s="36"/>
      <c r="N206" s="28"/>
      <c r="O206" s="28"/>
      <c r="P206" s="28"/>
      <c r="Q206" s="34"/>
      <c r="R206" s="28"/>
      <c r="S206" s="37"/>
    </row>
    <row r="207" spans="1:19" s="6" customFormat="1" ht="48" customHeight="1">
      <c r="A207" s="29">
        <v>97</v>
      </c>
      <c r="B207" s="30" t="s">
        <v>204</v>
      </c>
      <c r="C207" s="31" t="s">
        <v>106</v>
      </c>
      <c r="D207" s="30" t="s">
        <v>205</v>
      </c>
      <c r="E207" s="33" t="s">
        <v>40</v>
      </c>
      <c r="F207" s="40">
        <v>95000</v>
      </c>
      <c r="G207" s="145">
        <v>11441.29</v>
      </c>
      <c r="H207" s="28">
        <v>25</v>
      </c>
      <c r="I207" s="28">
        <f>+F207*2.87%</f>
        <v>2726.5</v>
      </c>
      <c r="J207" s="28">
        <f>+F207*7.1%</f>
        <v>6744.9999999999991</v>
      </c>
      <c r="K207" s="41">
        <v>380.38</v>
      </c>
      <c r="L207" s="36">
        <v>2628.08</v>
      </c>
      <c r="M207" s="36">
        <v>6129.31</v>
      </c>
      <c r="N207" s="28"/>
      <c r="O207" s="28">
        <f>SUM(I207:N207)</f>
        <v>18609.27</v>
      </c>
      <c r="P207" s="28">
        <f>+G207+H207+I207+L207+N207</f>
        <v>16820.870000000003</v>
      </c>
      <c r="Q207" s="34">
        <f>+J207+K207+M207</f>
        <v>13254.689999999999</v>
      </c>
      <c r="R207" s="28">
        <f>+F207-P207</f>
        <v>78179.13</v>
      </c>
      <c r="S207" s="37">
        <v>111</v>
      </c>
    </row>
    <row r="208" spans="1:19" s="6" customFormat="1" ht="15.75" customHeight="1">
      <c r="A208" s="29"/>
      <c r="B208" s="30"/>
      <c r="C208" s="30"/>
      <c r="D208" s="31"/>
      <c r="E208" s="33"/>
      <c r="F208" s="40"/>
      <c r="G208" s="145"/>
      <c r="H208" s="28"/>
      <c r="I208" s="28"/>
      <c r="J208" s="28"/>
      <c r="K208" s="41"/>
      <c r="L208" s="36"/>
      <c r="M208" s="36"/>
      <c r="N208" s="28"/>
      <c r="O208" s="28"/>
      <c r="P208" s="28"/>
      <c r="Q208" s="34"/>
      <c r="R208" s="28"/>
      <c r="S208" s="37"/>
    </row>
    <row r="209" spans="1:19" s="6" customFormat="1" ht="48" customHeight="1">
      <c r="A209" s="29">
        <v>98</v>
      </c>
      <c r="B209" s="30" t="s">
        <v>206</v>
      </c>
      <c r="C209" s="30" t="s">
        <v>45</v>
      </c>
      <c r="D209" s="30" t="s">
        <v>207</v>
      </c>
      <c r="E209" s="33" t="s">
        <v>40</v>
      </c>
      <c r="F209" s="40">
        <v>25000</v>
      </c>
      <c r="G209" s="145"/>
      <c r="H209" s="28">
        <v>25</v>
      </c>
      <c r="I209" s="28">
        <f>+F209*2.87%</f>
        <v>717.5</v>
      </c>
      <c r="J209" s="28">
        <f>+F209*7.1%</f>
        <v>1774.9999999999998</v>
      </c>
      <c r="K209" s="41">
        <v>275</v>
      </c>
      <c r="L209" s="36">
        <f>+F209*3.04%</f>
        <v>760</v>
      </c>
      <c r="M209" s="36">
        <f>+F209*7.09%</f>
        <v>1772.5000000000002</v>
      </c>
      <c r="N209" s="28"/>
      <c r="O209" s="28">
        <f>SUM(I209:N209)</f>
        <v>5300</v>
      </c>
      <c r="P209" s="28">
        <f>+G209+H209+I209+L209+N209</f>
        <v>1502.5</v>
      </c>
      <c r="Q209" s="34">
        <f>+J209+K209+M209</f>
        <v>3822.5</v>
      </c>
      <c r="R209" s="28">
        <f>+F209-P209</f>
        <v>23497.5</v>
      </c>
      <c r="S209" s="37">
        <v>111</v>
      </c>
    </row>
    <row r="210" spans="1:19" s="6" customFormat="1" ht="15.75" customHeight="1">
      <c r="A210" s="29"/>
      <c r="B210" s="30"/>
      <c r="C210" s="30"/>
      <c r="D210" s="31"/>
      <c r="E210" s="33"/>
      <c r="F210" s="40"/>
      <c r="G210" s="145"/>
      <c r="H210" s="28"/>
      <c r="I210" s="28"/>
      <c r="J210" s="28"/>
      <c r="K210" s="41"/>
      <c r="L210" s="36"/>
      <c r="M210" s="36"/>
      <c r="N210" s="28"/>
      <c r="O210" s="28"/>
      <c r="P210" s="28"/>
      <c r="Q210" s="34"/>
      <c r="R210" s="28"/>
      <c r="S210" s="37"/>
    </row>
    <row r="211" spans="1:19" s="6" customFormat="1" ht="48" customHeight="1">
      <c r="A211" s="29">
        <v>99</v>
      </c>
      <c r="B211" s="30" t="s">
        <v>208</v>
      </c>
      <c r="C211" s="31" t="s">
        <v>209</v>
      </c>
      <c r="D211" s="30" t="s">
        <v>210</v>
      </c>
      <c r="E211" s="33" t="s">
        <v>40</v>
      </c>
      <c r="F211" s="40">
        <v>25000</v>
      </c>
      <c r="G211" s="145"/>
      <c r="H211" s="28">
        <v>25</v>
      </c>
      <c r="I211" s="28">
        <f>+F211*2.87%</f>
        <v>717.5</v>
      </c>
      <c r="J211" s="28">
        <f>+F211*7.1%</f>
        <v>1774.9999999999998</v>
      </c>
      <c r="K211" s="41">
        <v>275</v>
      </c>
      <c r="L211" s="36">
        <f>+F211*3.04%</f>
        <v>760</v>
      </c>
      <c r="M211" s="36">
        <f>+F211*7.09%</f>
        <v>1772.5000000000002</v>
      </c>
      <c r="N211" s="28"/>
      <c r="O211" s="28">
        <f>SUM(I211:N211)</f>
        <v>5300</v>
      </c>
      <c r="P211" s="28">
        <f>+G211+H211+I211+L211+N211</f>
        <v>1502.5</v>
      </c>
      <c r="Q211" s="34">
        <f>+J211+K211+M211</f>
        <v>3822.5</v>
      </c>
      <c r="R211" s="28">
        <f>+F211-P211</f>
        <v>23497.5</v>
      </c>
      <c r="S211" s="37">
        <v>111</v>
      </c>
    </row>
    <row r="212" spans="1:19" s="6" customFormat="1" ht="15.75" customHeight="1">
      <c r="A212" s="29"/>
      <c r="B212" s="30"/>
      <c r="C212" s="30"/>
      <c r="D212" s="31"/>
      <c r="E212" s="33"/>
      <c r="F212" s="40"/>
      <c r="G212" s="145"/>
      <c r="H212" s="28"/>
      <c r="I212" s="28"/>
      <c r="J212" s="28"/>
      <c r="K212" s="41"/>
      <c r="L212" s="36"/>
      <c r="M212" s="36"/>
      <c r="N212" s="28"/>
      <c r="O212" s="28"/>
      <c r="P212" s="28"/>
      <c r="Q212" s="34"/>
      <c r="R212" s="28"/>
      <c r="S212" s="37"/>
    </row>
    <row r="213" spans="1:19" s="6" customFormat="1" ht="48" customHeight="1">
      <c r="A213" s="29">
        <v>100</v>
      </c>
      <c r="B213" s="30" t="s">
        <v>211</v>
      </c>
      <c r="C213" s="31" t="s">
        <v>209</v>
      </c>
      <c r="D213" s="30" t="s">
        <v>210</v>
      </c>
      <c r="E213" s="33" t="s">
        <v>40</v>
      </c>
      <c r="F213" s="40">
        <v>25000</v>
      </c>
      <c r="G213" s="145"/>
      <c r="H213" s="28">
        <v>25</v>
      </c>
      <c r="I213" s="28">
        <f>+F213*2.87%</f>
        <v>717.5</v>
      </c>
      <c r="J213" s="28">
        <f>+F213*7.1%</f>
        <v>1774.9999999999998</v>
      </c>
      <c r="K213" s="41">
        <v>275</v>
      </c>
      <c r="L213" s="36">
        <f>+F213*3.04%</f>
        <v>760</v>
      </c>
      <c r="M213" s="36">
        <f>+F213*7.09%</f>
        <v>1772.5000000000002</v>
      </c>
      <c r="N213" s="28"/>
      <c r="O213" s="28">
        <f>SUM(I213:N213)</f>
        <v>5300</v>
      </c>
      <c r="P213" s="28">
        <f>+G213+H213+I213+L213+N213</f>
        <v>1502.5</v>
      </c>
      <c r="Q213" s="34">
        <f>+J213+K213+M213</f>
        <v>3822.5</v>
      </c>
      <c r="R213" s="28">
        <f>+F213-P213</f>
        <v>23497.5</v>
      </c>
      <c r="S213" s="37">
        <v>111</v>
      </c>
    </row>
    <row r="214" spans="1:19" s="6" customFormat="1" ht="15.75" customHeight="1">
      <c r="A214" s="29"/>
      <c r="B214" s="30"/>
      <c r="C214" s="30"/>
      <c r="D214" s="31"/>
      <c r="E214" s="33"/>
      <c r="F214" s="40"/>
      <c r="G214" s="145"/>
      <c r="H214" s="28"/>
      <c r="I214" s="28"/>
      <c r="J214" s="28"/>
      <c r="K214" s="41"/>
      <c r="L214" s="36"/>
      <c r="M214" s="36"/>
      <c r="N214" s="28"/>
      <c r="O214" s="28"/>
      <c r="P214" s="28"/>
      <c r="Q214" s="34"/>
      <c r="R214" s="28"/>
      <c r="S214" s="37"/>
    </row>
    <row r="215" spans="1:19" s="6" customFormat="1" ht="48" customHeight="1">
      <c r="A215" s="29">
        <v>101</v>
      </c>
      <c r="B215" s="30" t="s">
        <v>213</v>
      </c>
      <c r="C215" s="30" t="s">
        <v>214</v>
      </c>
      <c r="D215" s="30" t="s">
        <v>215</v>
      </c>
      <c r="E215" s="33" t="s">
        <v>40</v>
      </c>
      <c r="F215" s="40">
        <v>125000</v>
      </c>
      <c r="G215" s="145">
        <v>18726.04</v>
      </c>
      <c r="H215" s="28">
        <v>25</v>
      </c>
      <c r="I215" s="28">
        <f>+F215*2.87%</f>
        <v>3587.5</v>
      </c>
      <c r="J215" s="28">
        <f>+F215*7.1%</f>
        <v>8875</v>
      </c>
      <c r="K215" s="41">
        <v>380.38</v>
      </c>
      <c r="L215" s="36">
        <v>2628.08</v>
      </c>
      <c r="M215" s="36">
        <v>6129.31</v>
      </c>
      <c r="N215" s="28"/>
      <c r="O215" s="28">
        <f>SUM(I215:N215)</f>
        <v>21600.27</v>
      </c>
      <c r="P215" s="28">
        <f>+G215+H215+I215+L215+N215</f>
        <v>24966.620000000003</v>
      </c>
      <c r="Q215" s="34">
        <f>+J215+K215+M215</f>
        <v>15384.689999999999</v>
      </c>
      <c r="R215" s="28">
        <f>+F215-P215</f>
        <v>100033.38</v>
      </c>
      <c r="S215" s="37">
        <v>111</v>
      </c>
    </row>
    <row r="216" spans="1:19" s="6" customFormat="1" ht="15.75" customHeight="1">
      <c r="A216" s="29"/>
      <c r="B216" s="30"/>
      <c r="C216" s="30"/>
      <c r="D216" s="31"/>
      <c r="E216" s="33"/>
      <c r="F216" s="40"/>
      <c r="G216" s="145"/>
      <c r="H216" s="28"/>
      <c r="I216" s="28"/>
      <c r="J216" s="28"/>
      <c r="K216" s="41"/>
      <c r="L216" s="36"/>
      <c r="M216" s="36"/>
      <c r="N216" s="28"/>
      <c r="O216" s="28"/>
      <c r="P216" s="28"/>
      <c r="Q216" s="34"/>
      <c r="R216" s="28"/>
      <c r="S216" s="37"/>
    </row>
    <row r="217" spans="1:19" s="6" customFormat="1" ht="48" customHeight="1">
      <c r="A217" s="29">
        <v>102</v>
      </c>
      <c r="B217" s="30" t="s">
        <v>216</v>
      </c>
      <c r="C217" s="31" t="s">
        <v>209</v>
      </c>
      <c r="D217" s="30" t="s">
        <v>210</v>
      </c>
      <c r="E217" s="33" t="s">
        <v>40</v>
      </c>
      <c r="F217" s="40">
        <v>25000</v>
      </c>
      <c r="G217" s="145"/>
      <c r="H217" s="28">
        <v>25</v>
      </c>
      <c r="I217" s="28">
        <f>+F217*2.87%</f>
        <v>717.5</v>
      </c>
      <c r="J217" s="28">
        <f>+F217*7.1%</f>
        <v>1774.9999999999998</v>
      </c>
      <c r="K217" s="41">
        <v>275</v>
      </c>
      <c r="L217" s="36">
        <f>+F217*3.04%</f>
        <v>760</v>
      </c>
      <c r="M217" s="36">
        <f>+F217*7.09%</f>
        <v>1772.5000000000002</v>
      </c>
      <c r="N217" s="28"/>
      <c r="O217" s="28">
        <f>SUM(I217:N217)</f>
        <v>5300</v>
      </c>
      <c r="P217" s="28">
        <f>+G217+H217+I217+L217+N217</f>
        <v>1502.5</v>
      </c>
      <c r="Q217" s="34">
        <f>+J217+K217+M217</f>
        <v>3822.5</v>
      </c>
      <c r="R217" s="28">
        <f>+F217-P217</f>
        <v>23497.5</v>
      </c>
      <c r="S217" s="37">
        <v>111</v>
      </c>
    </row>
    <row r="218" spans="1:19" s="6" customFormat="1" ht="15.75" customHeight="1">
      <c r="A218" s="29"/>
      <c r="B218" s="30"/>
      <c r="C218" s="30"/>
      <c r="D218" s="31"/>
      <c r="E218" s="33"/>
      <c r="F218" s="40"/>
      <c r="G218" s="145"/>
      <c r="H218" s="28"/>
      <c r="I218" s="28"/>
      <c r="J218" s="28"/>
      <c r="K218" s="41"/>
      <c r="L218" s="36"/>
      <c r="M218" s="36"/>
      <c r="N218" s="28"/>
      <c r="O218" s="28"/>
      <c r="P218" s="28"/>
      <c r="Q218" s="34"/>
      <c r="R218" s="28"/>
      <c r="S218" s="37"/>
    </row>
    <row r="219" spans="1:19" s="6" customFormat="1" ht="48" customHeight="1">
      <c r="A219" s="29">
        <v>103</v>
      </c>
      <c r="B219" s="30" t="s">
        <v>217</v>
      </c>
      <c r="C219" s="31" t="s">
        <v>209</v>
      </c>
      <c r="D219" s="30" t="s">
        <v>210</v>
      </c>
      <c r="E219" s="33" t="s">
        <v>40</v>
      </c>
      <c r="F219" s="40">
        <v>25000</v>
      </c>
      <c r="G219" s="145"/>
      <c r="H219" s="28">
        <v>25</v>
      </c>
      <c r="I219" s="28">
        <f>+F219*2.87%</f>
        <v>717.5</v>
      </c>
      <c r="J219" s="28">
        <f>+F219*7.1%</f>
        <v>1774.9999999999998</v>
      </c>
      <c r="K219" s="41">
        <v>275</v>
      </c>
      <c r="L219" s="36">
        <f>+F219*3.04%</f>
        <v>760</v>
      </c>
      <c r="M219" s="36">
        <f>+F219*7.09%</f>
        <v>1772.5000000000002</v>
      </c>
      <c r="N219" s="28"/>
      <c r="O219" s="28">
        <f>SUM(I219:N219)</f>
        <v>5300</v>
      </c>
      <c r="P219" s="28">
        <f>+G219+H219+I219+L219+N219</f>
        <v>1502.5</v>
      </c>
      <c r="Q219" s="34">
        <f>+J219+K219+M219</f>
        <v>3822.5</v>
      </c>
      <c r="R219" s="28">
        <f>+F219-P219</f>
        <v>23497.5</v>
      </c>
      <c r="S219" s="37">
        <v>111</v>
      </c>
    </row>
    <row r="220" spans="1:19" s="6" customFormat="1" ht="15.75" customHeight="1">
      <c r="A220" s="29"/>
      <c r="B220" s="30"/>
      <c r="C220" s="30"/>
      <c r="D220" s="31"/>
      <c r="E220" s="33"/>
      <c r="F220" s="40"/>
      <c r="G220" s="145"/>
      <c r="H220" s="28"/>
      <c r="I220" s="28"/>
      <c r="J220" s="28"/>
      <c r="K220" s="41"/>
      <c r="L220" s="36"/>
      <c r="M220" s="36"/>
      <c r="N220" s="28"/>
      <c r="O220" s="28"/>
      <c r="P220" s="28"/>
      <c r="Q220" s="34"/>
      <c r="R220" s="28"/>
      <c r="S220" s="37"/>
    </row>
    <row r="221" spans="1:19" s="6" customFormat="1" ht="48" customHeight="1">
      <c r="A221" s="29">
        <v>104</v>
      </c>
      <c r="B221" s="30" t="s">
        <v>218</v>
      </c>
      <c r="C221" s="31" t="s">
        <v>209</v>
      </c>
      <c r="D221" s="30" t="s">
        <v>210</v>
      </c>
      <c r="E221" s="33" t="s">
        <v>40</v>
      </c>
      <c r="F221" s="40">
        <v>25000</v>
      </c>
      <c r="G221" s="145"/>
      <c r="H221" s="28">
        <v>25</v>
      </c>
      <c r="I221" s="28">
        <f>+F221*2.87%</f>
        <v>717.5</v>
      </c>
      <c r="J221" s="28">
        <f>+F221*7.1%</f>
        <v>1774.9999999999998</v>
      </c>
      <c r="K221" s="41">
        <v>275</v>
      </c>
      <c r="L221" s="36">
        <f>+F221*3.04%</f>
        <v>760</v>
      </c>
      <c r="M221" s="36">
        <f>+F221*7.09%</f>
        <v>1772.5000000000002</v>
      </c>
      <c r="N221" s="28"/>
      <c r="O221" s="28">
        <f>SUM(I221:N221)</f>
        <v>5300</v>
      </c>
      <c r="P221" s="28">
        <f>+G221+H221+I221+L221+N221</f>
        <v>1502.5</v>
      </c>
      <c r="Q221" s="34">
        <f>+J221+K221+M221</f>
        <v>3822.5</v>
      </c>
      <c r="R221" s="28">
        <f>+F221-P221</f>
        <v>23497.5</v>
      </c>
      <c r="S221" s="37">
        <v>111</v>
      </c>
    </row>
    <row r="222" spans="1:19" s="6" customFormat="1" ht="15.75" customHeight="1">
      <c r="A222" s="29"/>
      <c r="B222" s="30"/>
      <c r="C222" s="30"/>
      <c r="D222" s="31"/>
      <c r="E222" s="33"/>
      <c r="F222" s="40"/>
      <c r="G222" s="145"/>
      <c r="H222" s="28"/>
      <c r="I222" s="28"/>
      <c r="J222" s="28"/>
      <c r="K222" s="41"/>
      <c r="L222" s="36"/>
      <c r="M222" s="36"/>
      <c r="N222" s="28"/>
      <c r="O222" s="28"/>
      <c r="P222" s="28"/>
      <c r="Q222" s="34"/>
      <c r="R222" s="28"/>
      <c r="S222" s="37"/>
    </row>
    <row r="223" spans="1:19" s="6" customFormat="1" ht="48" customHeight="1">
      <c r="A223" s="29">
        <v>105</v>
      </c>
      <c r="B223" s="30" t="s">
        <v>219</v>
      </c>
      <c r="C223" s="31" t="s">
        <v>209</v>
      </c>
      <c r="D223" s="30" t="s">
        <v>210</v>
      </c>
      <c r="E223" s="33" t="s">
        <v>40</v>
      </c>
      <c r="F223" s="40">
        <v>25000</v>
      </c>
      <c r="G223" s="145"/>
      <c r="H223" s="28">
        <v>25</v>
      </c>
      <c r="I223" s="28">
        <f>+F223*2.87%</f>
        <v>717.5</v>
      </c>
      <c r="J223" s="28">
        <f>+F223*7.1%</f>
        <v>1774.9999999999998</v>
      </c>
      <c r="K223" s="41">
        <v>275</v>
      </c>
      <c r="L223" s="36">
        <f>+F223*3.04%</f>
        <v>760</v>
      </c>
      <c r="M223" s="36">
        <f>+F223*7.09%</f>
        <v>1772.5000000000002</v>
      </c>
      <c r="N223" s="28"/>
      <c r="O223" s="28">
        <f>SUM(I223:N223)</f>
        <v>5300</v>
      </c>
      <c r="P223" s="28">
        <f>+G223+H223+I223+L223+N223</f>
        <v>1502.5</v>
      </c>
      <c r="Q223" s="34">
        <f>+J223+K223+M223</f>
        <v>3822.5</v>
      </c>
      <c r="R223" s="28">
        <f>+F223-P223</f>
        <v>23497.5</v>
      </c>
      <c r="S223" s="37">
        <v>111</v>
      </c>
    </row>
    <row r="224" spans="1:19" s="6" customFormat="1" ht="15.75" customHeight="1">
      <c r="A224" s="29"/>
      <c r="B224" s="30"/>
      <c r="C224" s="30"/>
      <c r="D224" s="31"/>
      <c r="E224" s="33"/>
      <c r="F224" s="40"/>
      <c r="G224" s="145"/>
      <c r="H224" s="28"/>
      <c r="I224" s="28"/>
      <c r="J224" s="28"/>
      <c r="K224" s="41"/>
      <c r="L224" s="36"/>
      <c r="M224" s="36"/>
      <c r="N224" s="28"/>
      <c r="O224" s="28"/>
      <c r="P224" s="28"/>
      <c r="Q224" s="34"/>
      <c r="R224" s="28"/>
      <c r="S224" s="37"/>
    </row>
    <row r="225" spans="1:19" s="6" customFormat="1" ht="48" customHeight="1">
      <c r="A225" s="29">
        <v>106</v>
      </c>
      <c r="B225" s="30" t="s">
        <v>220</v>
      </c>
      <c r="C225" s="31" t="s">
        <v>209</v>
      </c>
      <c r="D225" s="30" t="s">
        <v>210</v>
      </c>
      <c r="E225" s="33" t="s">
        <v>40</v>
      </c>
      <c r="F225" s="40">
        <v>25000</v>
      </c>
      <c r="G225" s="145"/>
      <c r="H225" s="28">
        <v>25</v>
      </c>
      <c r="I225" s="28">
        <f>+F225*2.87%</f>
        <v>717.5</v>
      </c>
      <c r="J225" s="28">
        <f>+F225*7.1%</f>
        <v>1774.9999999999998</v>
      </c>
      <c r="K225" s="41">
        <v>275</v>
      </c>
      <c r="L225" s="36">
        <f>+F225*3.04%</f>
        <v>760</v>
      </c>
      <c r="M225" s="36">
        <f>+F225*7.09%</f>
        <v>1772.5000000000002</v>
      </c>
      <c r="N225" s="28"/>
      <c r="O225" s="28">
        <f>SUM(I225:N225)</f>
        <v>5300</v>
      </c>
      <c r="P225" s="28">
        <f>+G225+H225+I225+L225+N225</f>
        <v>1502.5</v>
      </c>
      <c r="Q225" s="34">
        <f>+J225+K225+M225</f>
        <v>3822.5</v>
      </c>
      <c r="R225" s="28">
        <f>+F225-P225</f>
        <v>23497.5</v>
      </c>
      <c r="S225" s="37">
        <v>111</v>
      </c>
    </row>
    <row r="226" spans="1:19" s="6" customFormat="1" ht="15.75" customHeight="1">
      <c r="A226" s="29"/>
      <c r="B226" s="30"/>
      <c r="C226" s="30"/>
      <c r="D226" s="31"/>
      <c r="E226" s="33"/>
      <c r="F226" s="40"/>
      <c r="G226" s="145"/>
      <c r="H226" s="28"/>
      <c r="I226" s="28"/>
      <c r="J226" s="28"/>
      <c r="K226" s="41"/>
      <c r="L226" s="36"/>
      <c r="M226" s="36"/>
      <c r="N226" s="28"/>
      <c r="O226" s="28"/>
      <c r="P226" s="28"/>
      <c r="Q226" s="34"/>
      <c r="R226" s="28"/>
      <c r="S226" s="37"/>
    </row>
    <row r="227" spans="1:19" s="6" customFormat="1" ht="48" customHeight="1">
      <c r="A227" s="29">
        <v>107</v>
      </c>
      <c r="B227" s="30" t="s">
        <v>221</v>
      </c>
      <c r="C227" s="30" t="s">
        <v>56</v>
      </c>
      <c r="D227" s="30" t="s">
        <v>222</v>
      </c>
      <c r="E227" s="33" t="s">
        <v>40</v>
      </c>
      <c r="F227" s="40">
        <v>20000</v>
      </c>
      <c r="G227" s="145"/>
      <c r="H227" s="28">
        <v>25</v>
      </c>
      <c r="I227" s="28">
        <f>+F227*2.87%</f>
        <v>574</v>
      </c>
      <c r="J227" s="28">
        <f>+F227*7.1%</f>
        <v>1419.9999999999998</v>
      </c>
      <c r="K227" s="41">
        <v>220</v>
      </c>
      <c r="L227" s="36">
        <f>+F227*3.04%</f>
        <v>608</v>
      </c>
      <c r="M227" s="36">
        <f>+F227*7.09%</f>
        <v>1418</v>
      </c>
      <c r="N227" s="28"/>
      <c r="O227" s="28">
        <f>SUM(I227:N227)</f>
        <v>4240</v>
      </c>
      <c r="P227" s="28">
        <f>+G227+H227+I227+L227+N227</f>
        <v>1207</v>
      </c>
      <c r="Q227" s="34">
        <f>+J227+K227+M227</f>
        <v>3058</v>
      </c>
      <c r="R227" s="28">
        <f>+F227-P227</f>
        <v>18793</v>
      </c>
      <c r="S227" s="37">
        <v>111</v>
      </c>
    </row>
    <row r="228" spans="1:19" s="6" customFormat="1" ht="15.75" customHeight="1">
      <c r="A228" s="29"/>
      <c r="B228" s="30"/>
      <c r="C228" s="30"/>
      <c r="D228" s="31"/>
      <c r="E228" s="33"/>
      <c r="F228" s="40"/>
      <c r="G228" s="145"/>
      <c r="H228" s="28"/>
      <c r="I228" s="28"/>
      <c r="J228" s="28"/>
      <c r="K228" s="41"/>
      <c r="L228" s="36"/>
      <c r="M228" s="36"/>
      <c r="N228" s="28"/>
      <c r="O228" s="28"/>
      <c r="P228" s="28"/>
      <c r="Q228" s="34"/>
      <c r="R228" s="28"/>
      <c r="S228" s="37"/>
    </row>
    <row r="229" spans="1:19" s="6" customFormat="1" ht="48" customHeight="1">
      <c r="A229" s="29">
        <v>108</v>
      </c>
      <c r="B229" s="30" t="s">
        <v>223</v>
      </c>
      <c r="C229" s="31" t="s">
        <v>209</v>
      </c>
      <c r="D229" s="30" t="s">
        <v>210</v>
      </c>
      <c r="E229" s="33" t="s">
        <v>40</v>
      </c>
      <c r="F229" s="40">
        <v>25000</v>
      </c>
      <c r="G229" s="145"/>
      <c r="H229" s="28">
        <v>25</v>
      </c>
      <c r="I229" s="28">
        <f>+F229*2.87%</f>
        <v>717.5</v>
      </c>
      <c r="J229" s="28">
        <f>+F229*7.1%</f>
        <v>1774.9999999999998</v>
      </c>
      <c r="K229" s="41">
        <v>275</v>
      </c>
      <c r="L229" s="36">
        <f>+F229*3.04%</f>
        <v>760</v>
      </c>
      <c r="M229" s="36">
        <f>+F229*7.09%</f>
        <v>1772.5000000000002</v>
      </c>
      <c r="N229" s="28"/>
      <c r="O229" s="28">
        <f>SUM(I229:N229)</f>
        <v>5300</v>
      </c>
      <c r="P229" s="28">
        <f>+G229+H229+I229+L229+N229</f>
        <v>1502.5</v>
      </c>
      <c r="Q229" s="34">
        <f>+J229+K229+M229</f>
        <v>3822.5</v>
      </c>
      <c r="R229" s="28">
        <f>+F229-P229</f>
        <v>23497.5</v>
      </c>
      <c r="S229" s="37">
        <v>111</v>
      </c>
    </row>
    <row r="230" spans="1:19" s="6" customFormat="1" ht="15.75" customHeight="1">
      <c r="A230" s="29"/>
      <c r="B230" s="30"/>
      <c r="C230" s="30"/>
      <c r="D230" s="31"/>
      <c r="E230" s="33"/>
      <c r="F230" s="40"/>
      <c r="G230" s="145"/>
      <c r="H230" s="28"/>
      <c r="I230" s="28"/>
      <c r="J230" s="28"/>
      <c r="K230" s="41"/>
      <c r="L230" s="36"/>
      <c r="M230" s="36"/>
      <c r="N230" s="28"/>
      <c r="O230" s="28"/>
      <c r="P230" s="28"/>
      <c r="Q230" s="34"/>
      <c r="R230" s="28"/>
      <c r="S230" s="37"/>
    </row>
    <row r="231" spans="1:19" s="6" customFormat="1" ht="48" customHeight="1">
      <c r="A231" s="29">
        <v>109</v>
      </c>
      <c r="B231" s="30" t="s">
        <v>224</v>
      </c>
      <c r="C231" s="31" t="s">
        <v>140</v>
      </c>
      <c r="D231" s="30" t="s">
        <v>92</v>
      </c>
      <c r="E231" s="33" t="s">
        <v>40</v>
      </c>
      <c r="F231" s="40">
        <v>25000</v>
      </c>
      <c r="G231" s="145"/>
      <c r="H231" s="28">
        <v>25</v>
      </c>
      <c r="I231" s="28">
        <f>+F231*2.87%</f>
        <v>717.5</v>
      </c>
      <c r="J231" s="28">
        <f>+F231*7.1%</f>
        <v>1774.9999999999998</v>
      </c>
      <c r="K231" s="41">
        <v>275</v>
      </c>
      <c r="L231" s="36">
        <f>+F231*3.04%</f>
        <v>760</v>
      </c>
      <c r="M231" s="36">
        <f>+F231*7.09%</f>
        <v>1772.5000000000002</v>
      </c>
      <c r="N231" s="28"/>
      <c r="O231" s="28">
        <f>SUM(I231:N231)</f>
        <v>5300</v>
      </c>
      <c r="P231" s="28">
        <f>+G231+H231+I231+L231+N231</f>
        <v>1502.5</v>
      </c>
      <c r="Q231" s="34">
        <f>+J231+K231+M231</f>
        <v>3822.5</v>
      </c>
      <c r="R231" s="28">
        <f>+F231-P231</f>
        <v>23497.5</v>
      </c>
      <c r="S231" s="37">
        <v>111</v>
      </c>
    </row>
    <row r="232" spans="1:19" s="6" customFormat="1" ht="15.75" customHeight="1">
      <c r="A232" s="29"/>
      <c r="B232" s="30"/>
      <c r="C232" s="30"/>
      <c r="D232" s="31"/>
      <c r="E232" s="33"/>
      <c r="F232" s="40"/>
      <c r="G232" s="145"/>
      <c r="H232" s="28"/>
      <c r="I232" s="28"/>
      <c r="J232" s="28"/>
      <c r="K232" s="41"/>
      <c r="L232" s="36"/>
      <c r="M232" s="36"/>
      <c r="N232" s="28"/>
      <c r="O232" s="28"/>
      <c r="P232" s="28"/>
      <c r="Q232" s="34"/>
      <c r="R232" s="28"/>
      <c r="S232" s="37"/>
    </row>
    <row r="233" spans="1:19" s="6" customFormat="1" ht="48" customHeight="1">
      <c r="A233" s="29">
        <v>110</v>
      </c>
      <c r="B233" s="30" t="s">
        <v>225</v>
      </c>
      <c r="C233" s="31" t="s">
        <v>96</v>
      </c>
      <c r="D233" s="30" t="s">
        <v>226</v>
      </c>
      <c r="E233" s="33" t="s">
        <v>40</v>
      </c>
      <c r="F233" s="40">
        <v>95000</v>
      </c>
      <c r="G233" s="145">
        <v>11441.29</v>
      </c>
      <c r="H233" s="28">
        <v>25</v>
      </c>
      <c r="I233" s="28">
        <f>+F233*2.87%</f>
        <v>2726.5</v>
      </c>
      <c r="J233" s="28">
        <f>+F233*7.1%</f>
        <v>6744.9999999999991</v>
      </c>
      <c r="K233" s="41">
        <v>380.38</v>
      </c>
      <c r="L233" s="36">
        <v>2628.08</v>
      </c>
      <c r="M233" s="36">
        <v>6129.31</v>
      </c>
      <c r="N233" s="28"/>
      <c r="O233" s="28">
        <f>SUM(I233:N233)</f>
        <v>18609.27</v>
      </c>
      <c r="P233" s="28">
        <f>+G233+H233+I233+L233+N233</f>
        <v>16820.870000000003</v>
      </c>
      <c r="Q233" s="34">
        <f>+J233+K233+M233</f>
        <v>13254.689999999999</v>
      </c>
      <c r="R233" s="28">
        <f>+F233-P233</f>
        <v>78179.13</v>
      </c>
      <c r="S233" s="37">
        <v>111</v>
      </c>
    </row>
    <row r="234" spans="1:19" s="6" customFormat="1" ht="15.75" customHeight="1">
      <c r="A234" s="29"/>
      <c r="B234" s="30"/>
      <c r="C234" s="30"/>
      <c r="D234" s="31"/>
      <c r="E234" s="33"/>
      <c r="F234" s="40"/>
      <c r="G234" s="145"/>
      <c r="H234" s="28"/>
      <c r="I234" s="28"/>
      <c r="J234" s="28"/>
      <c r="K234" s="41"/>
      <c r="L234" s="36"/>
      <c r="M234" s="36"/>
      <c r="N234" s="28"/>
      <c r="O234" s="28"/>
      <c r="P234" s="28"/>
      <c r="Q234" s="34"/>
      <c r="R234" s="28"/>
      <c r="S234" s="37"/>
    </row>
    <row r="235" spans="1:19" s="6" customFormat="1" ht="48" customHeight="1">
      <c r="A235" s="29">
        <v>111</v>
      </c>
      <c r="B235" s="30" t="s">
        <v>227</v>
      </c>
      <c r="C235" s="31" t="s">
        <v>209</v>
      </c>
      <c r="D235" s="30" t="s">
        <v>210</v>
      </c>
      <c r="E235" s="33" t="s">
        <v>40</v>
      </c>
      <c r="F235" s="40">
        <v>25000</v>
      </c>
      <c r="G235" s="145"/>
      <c r="H235" s="28">
        <v>25</v>
      </c>
      <c r="I235" s="28">
        <f>+F235*2.87%</f>
        <v>717.5</v>
      </c>
      <c r="J235" s="28">
        <f>+F235*7.1%</f>
        <v>1774.9999999999998</v>
      </c>
      <c r="K235" s="41">
        <v>275</v>
      </c>
      <c r="L235" s="36">
        <f>+F235*3.04%</f>
        <v>760</v>
      </c>
      <c r="M235" s="36">
        <f>+F235*7.09%</f>
        <v>1772.5000000000002</v>
      </c>
      <c r="N235" s="28"/>
      <c r="O235" s="28">
        <f>SUM(I235:N235)</f>
        <v>5300</v>
      </c>
      <c r="P235" s="28">
        <f>+G235+H235+I235+L235+N235</f>
        <v>1502.5</v>
      </c>
      <c r="Q235" s="34">
        <f>+J235+K235+M235</f>
        <v>3822.5</v>
      </c>
      <c r="R235" s="28">
        <f>+F235-P235</f>
        <v>23497.5</v>
      </c>
      <c r="S235" s="37">
        <v>111</v>
      </c>
    </row>
    <row r="236" spans="1:19" s="6" customFormat="1" ht="15.75" customHeight="1">
      <c r="A236" s="29"/>
      <c r="B236" s="30"/>
      <c r="C236" s="30"/>
      <c r="D236" s="31"/>
      <c r="E236" s="33"/>
      <c r="F236" s="40"/>
      <c r="G236" s="145"/>
      <c r="H236" s="28"/>
      <c r="I236" s="28"/>
      <c r="J236" s="28"/>
      <c r="K236" s="41"/>
      <c r="L236" s="36"/>
      <c r="M236" s="36"/>
      <c r="N236" s="28"/>
      <c r="O236" s="28"/>
      <c r="P236" s="28"/>
      <c r="Q236" s="34"/>
      <c r="R236" s="28"/>
      <c r="S236" s="37"/>
    </row>
    <row r="237" spans="1:19" s="6" customFormat="1" ht="48" customHeight="1">
      <c r="A237" s="29">
        <v>112</v>
      </c>
      <c r="B237" s="30" t="s">
        <v>228</v>
      </c>
      <c r="C237" s="31" t="s">
        <v>209</v>
      </c>
      <c r="D237" s="30" t="s">
        <v>210</v>
      </c>
      <c r="E237" s="33" t="s">
        <v>40</v>
      </c>
      <c r="F237" s="40">
        <v>25000</v>
      </c>
      <c r="G237" s="145"/>
      <c r="H237" s="28">
        <v>25</v>
      </c>
      <c r="I237" s="28">
        <f>+F237*2.87%</f>
        <v>717.5</v>
      </c>
      <c r="J237" s="28">
        <f>+F237*7.1%</f>
        <v>1774.9999999999998</v>
      </c>
      <c r="K237" s="41">
        <v>275</v>
      </c>
      <c r="L237" s="36">
        <f>+F237*3.04%</f>
        <v>760</v>
      </c>
      <c r="M237" s="36">
        <f>+F237*7.09%</f>
        <v>1772.5000000000002</v>
      </c>
      <c r="N237" s="28"/>
      <c r="O237" s="28">
        <f>SUM(I237:N237)</f>
        <v>5300</v>
      </c>
      <c r="P237" s="28">
        <f>+G237+H237+I237+L237+N237</f>
        <v>1502.5</v>
      </c>
      <c r="Q237" s="34">
        <f>+J237+K237+M237</f>
        <v>3822.5</v>
      </c>
      <c r="R237" s="28">
        <f>+F237-P237</f>
        <v>23497.5</v>
      </c>
      <c r="S237" s="37">
        <v>111</v>
      </c>
    </row>
    <row r="238" spans="1:19" s="6" customFormat="1" ht="15.75" customHeight="1">
      <c r="A238" s="29"/>
      <c r="B238" s="30"/>
      <c r="C238" s="30"/>
      <c r="D238" s="31"/>
      <c r="E238" s="33"/>
      <c r="F238" s="40"/>
      <c r="G238" s="145"/>
      <c r="H238" s="28"/>
      <c r="I238" s="28"/>
      <c r="J238" s="28"/>
      <c r="K238" s="41"/>
      <c r="L238" s="36"/>
      <c r="M238" s="36"/>
      <c r="N238" s="28"/>
      <c r="O238" s="28"/>
      <c r="P238" s="28"/>
      <c r="Q238" s="34"/>
      <c r="R238" s="28"/>
      <c r="S238" s="37"/>
    </row>
    <row r="239" spans="1:19" s="6" customFormat="1" ht="48" customHeight="1">
      <c r="A239" s="29">
        <v>113</v>
      </c>
      <c r="B239" s="30" t="s">
        <v>229</v>
      </c>
      <c r="C239" s="31" t="s">
        <v>121</v>
      </c>
      <c r="D239" s="30" t="s">
        <v>199</v>
      </c>
      <c r="E239" s="33" t="s">
        <v>40</v>
      </c>
      <c r="F239" s="40">
        <v>15000</v>
      </c>
      <c r="G239" s="145"/>
      <c r="H239" s="28">
        <v>25</v>
      </c>
      <c r="I239" s="28">
        <f>+F239*2.87%</f>
        <v>430.5</v>
      </c>
      <c r="J239" s="28">
        <f>+F239*7.1%</f>
        <v>1065</v>
      </c>
      <c r="K239" s="41">
        <v>165</v>
      </c>
      <c r="L239" s="36">
        <f>+F239*3.04%</f>
        <v>456</v>
      </c>
      <c r="M239" s="36">
        <f>+F239*7.09%</f>
        <v>1063.5</v>
      </c>
      <c r="N239" s="28"/>
      <c r="O239" s="28">
        <f>SUM(I239:N239)</f>
        <v>3180</v>
      </c>
      <c r="P239" s="28">
        <f>+G239+H239+I239+L239+N239</f>
        <v>911.5</v>
      </c>
      <c r="Q239" s="34">
        <f>+J239+K239+M239</f>
        <v>2293.5</v>
      </c>
      <c r="R239" s="28">
        <f>+F239-P239</f>
        <v>14088.5</v>
      </c>
      <c r="S239" s="37">
        <v>111</v>
      </c>
    </row>
    <row r="240" spans="1:19" s="6" customFormat="1" ht="15.75" customHeight="1">
      <c r="A240" s="29"/>
      <c r="B240" s="30"/>
      <c r="C240" s="30"/>
      <c r="D240" s="31"/>
      <c r="E240" s="33"/>
      <c r="F240" s="40"/>
      <c r="G240" s="145"/>
      <c r="H240" s="28"/>
      <c r="I240" s="28"/>
      <c r="J240" s="28"/>
      <c r="K240" s="41"/>
      <c r="L240" s="36"/>
      <c r="M240" s="36"/>
      <c r="N240" s="28"/>
      <c r="O240" s="28"/>
      <c r="P240" s="28"/>
      <c r="Q240" s="34"/>
      <c r="R240" s="28"/>
      <c r="S240" s="37"/>
    </row>
    <row r="241" spans="1:19" s="6" customFormat="1" ht="48" customHeight="1">
      <c r="A241" s="29">
        <v>114</v>
      </c>
      <c r="B241" s="30" t="s">
        <v>230</v>
      </c>
      <c r="C241" s="31" t="s">
        <v>121</v>
      </c>
      <c r="D241" s="30" t="s">
        <v>199</v>
      </c>
      <c r="E241" s="33" t="s">
        <v>40</v>
      </c>
      <c r="F241" s="40">
        <v>15000</v>
      </c>
      <c r="G241" s="145"/>
      <c r="H241" s="28">
        <v>25</v>
      </c>
      <c r="I241" s="28">
        <f>+F241*2.87%</f>
        <v>430.5</v>
      </c>
      <c r="J241" s="28">
        <f>+F241*7.1%</f>
        <v>1065</v>
      </c>
      <c r="K241" s="41">
        <v>165</v>
      </c>
      <c r="L241" s="36">
        <f>+F241*3.04%</f>
        <v>456</v>
      </c>
      <c r="M241" s="36">
        <f>+F241*7.09%</f>
        <v>1063.5</v>
      </c>
      <c r="N241" s="28"/>
      <c r="O241" s="28">
        <f>SUM(I241:N241)</f>
        <v>3180</v>
      </c>
      <c r="P241" s="28">
        <f>+G241+H241+I241+L241+N241</f>
        <v>911.5</v>
      </c>
      <c r="Q241" s="34">
        <f>+J241+K241+M241</f>
        <v>2293.5</v>
      </c>
      <c r="R241" s="28">
        <f>+F241-P241</f>
        <v>14088.5</v>
      </c>
      <c r="S241" s="37">
        <v>111</v>
      </c>
    </row>
    <row r="242" spans="1:19" s="6" customFormat="1" ht="15.75" customHeight="1">
      <c r="A242" s="29"/>
      <c r="B242" s="30"/>
      <c r="C242" s="30"/>
      <c r="D242" s="31"/>
      <c r="E242" s="33"/>
      <c r="F242" s="40"/>
      <c r="G242" s="145"/>
      <c r="H242" s="28"/>
      <c r="I242" s="28"/>
      <c r="J242" s="28"/>
      <c r="K242" s="41"/>
      <c r="L242" s="36"/>
      <c r="M242" s="36"/>
      <c r="N242" s="28"/>
      <c r="O242" s="28"/>
      <c r="P242" s="28"/>
      <c r="Q242" s="34"/>
      <c r="R242" s="28"/>
      <c r="S242" s="37"/>
    </row>
    <row r="243" spans="1:19" s="6" customFormat="1" ht="48" customHeight="1">
      <c r="A243" s="29">
        <v>115</v>
      </c>
      <c r="B243" s="30" t="s">
        <v>231</v>
      </c>
      <c r="C243" s="31" t="s">
        <v>121</v>
      </c>
      <c r="D243" s="30" t="s">
        <v>199</v>
      </c>
      <c r="E243" s="33" t="s">
        <v>40</v>
      </c>
      <c r="F243" s="40">
        <v>15000</v>
      </c>
      <c r="G243" s="145"/>
      <c r="H243" s="28">
        <v>25</v>
      </c>
      <c r="I243" s="28">
        <f>+F243*2.87%</f>
        <v>430.5</v>
      </c>
      <c r="J243" s="28">
        <f>+F243*7.1%</f>
        <v>1065</v>
      </c>
      <c r="K243" s="41">
        <v>165</v>
      </c>
      <c r="L243" s="36">
        <f>+F243*3.04%</f>
        <v>456</v>
      </c>
      <c r="M243" s="36">
        <f>+F243*7.09%</f>
        <v>1063.5</v>
      </c>
      <c r="N243" s="28"/>
      <c r="O243" s="28">
        <f>SUM(I243:N243)</f>
        <v>3180</v>
      </c>
      <c r="P243" s="28">
        <f>+G243+H243+I243+L243+N243</f>
        <v>911.5</v>
      </c>
      <c r="Q243" s="34">
        <f>+J243+K243+M243</f>
        <v>2293.5</v>
      </c>
      <c r="R243" s="28">
        <f>+F243-P243</f>
        <v>14088.5</v>
      </c>
      <c r="S243" s="37">
        <v>111</v>
      </c>
    </row>
    <row r="244" spans="1:19" s="6" customFormat="1" ht="15.75" customHeight="1">
      <c r="A244" s="29"/>
      <c r="B244" s="30"/>
      <c r="C244" s="30"/>
      <c r="D244" s="31"/>
      <c r="E244" s="33"/>
      <c r="F244" s="40"/>
      <c r="G244" s="145"/>
      <c r="H244" s="28"/>
      <c r="I244" s="28"/>
      <c r="J244" s="28"/>
      <c r="K244" s="41"/>
      <c r="L244" s="36"/>
      <c r="M244" s="36"/>
      <c r="N244" s="28"/>
      <c r="O244" s="28"/>
      <c r="P244" s="28"/>
      <c r="Q244" s="34"/>
      <c r="R244" s="28"/>
      <c r="S244" s="37"/>
    </row>
    <row r="245" spans="1:19" s="6" customFormat="1" ht="48" customHeight="1">
      <c r="A245" s="29">
        <v>116</v>
      </c>
      <c r="B245" s="30" t="s">
        <v>232</v>
      </c>
      <c r="C245" s="31" t="s">
        <v>121</v>
      </c>
      <c r="D245" s="30" t="s">
        <v>199</v>
      </c>
      <c r="E245" s="33" t="s">
        <v>40</v>
      </c>
      <c r="F245" s="40">
        <v>15000</v>
      </c>
      <c r="G245" s="145"/>
      <c r="H245" s="28">
        <v>25</v>
      </c>
      <c r="I245" s="28">
        <f>+F245*2.87%</f>
        <v>430.5</v>
      </c>
      <c r="J245" s="28">
        <f>+F245*7.1%</f>
        <v>1065</v>
      </c>
      <c r="K245" s="41">
        <v>165</v>
      </c>
      <c r="L245" s="36">
        <f>+F245*3.04%</f>
        <v>456</v>
      </c>
      <c r="M245" s="36">
        <f>+F245*7.09%</f>
        <v>1063.5</v>
      </c>
      <c r="N245" s="28"/>
      <c r="O245" s="28">
        <f>SUM(I245:N245)</f>
        <v>3180</v>
      </c>
      <c r="P245" s="28">
        <f>+G245+H245+I245+L245+N245</f>
        <v>911.5</v>
      </c>
      <c r="Q245" s="34">
        <f>+J245+K245+M245</f>
        <v>2293.5</v>
      </c>
      <c r="R245" s="28">
        <f>+F245-P245</f>
        <v>14088.5</v>
      </c>
      <c r="S245" s="37">
        <v>111</v>
      </c>
    </row>
    <row r="246" spans="1:19" s="6" customFormat="1" ht="15.75" customHeight="1">
      <c r="A246" s="29"/>
      <c r="B246" s="30"/>
      <c r="C246" s="30"/>
      <c r="D246" s="31"/>
      <c r="E246" s="33"/>
      <c r="F246" s="40"/>
      <c r="G246" s="145"/>
      <c r="H246" s="28"/>
      <c r="I246" s="28"/>
      <c r="J246" s="28"/>
      <c r="K246" s="41"/>
      <c r="L246" s="36"/>
      <c r="M246" s="36"/>
      <c r="N246" s="28"/>
      <c r="O246" s="28"/>
      <c r="P246" s="28"/>
      <c r="Q246" s="34"/>
      <c r="R246" s="28"/>
      <c r="S246" s="37"/>
    </row>
    <row r="247" spans="1:19" s="6" customFormat="1" ht="48" customHeight="1">
      <c r="A247" s="29">
        <v>117</v>
      </c>
      <c r="B247" s="30" t="s">
        <v>233</v>
      </c>
      <c r="C247" s="31" t="s">
        <v>121</v>
      </c>
      <c r="D247" s="30" t="s">
        <v>199</v>
      </c>
      <c r="E247" s="33" t="s">
        <v>40</v>
      </c>
      <c r="F247" s="40">
        <v>15000</v>
      </c>
      <c r="G247" s="145"/>
      <c r="H247" s="28">
        <v>25</v>
      </c>
      <c r="I247" s="28">
        <f>+F247*2.87%</f>
        <v>430.5</v>
      </c>
      <c r="J247" s="28">
        <f>+F247*7.1%</f>
        <v>1065</v>
      </c>
      <c r="K247" s="41">
        <v>165</v>
      </c>
      <c r="L247" s="36">
        <f>+F247*3.04%</f>
        <v>456</v>
      </c>
      <c r="M247" s="36">
        <f>+F247*7.09%</f>
        <v>1063.5</v>
      </c>
      <c r="N247" s="28"/>
      <c r="O247" s="28">
        <f>SUM(I247:N247)</f>
        <v>3180</v>
      </c>
      <c r="P247" s="28">
        <f>+G247+H247+I247+L247+N247</f>
        <v>911.5</v>
      </c>
      <c r="Q247" s="34">
        <f>+J247+K247+M247</f>
        <v>2293.5</v>
      </c>
      <c r="R247" s="28">
        <f>+F247-P247</f>
        <v>14088.5</v>
      </c>
      <c r="S247" s="37">
        <v>111</v>
      </c>
    </row>
    <row r="248" spans="1:19" s="6" customFormat="1" ht="15.75" customHeight="1">
      <c r="A248" s="29"/>
      <c r="B248" s="30"/>
      <c r="C248" s="30"/>
      <c r="D248" s="31"/>
      <c r="E248" s="33"/>
      <c r="F248" s="40"/>
      <c r="G248" s="145"/>
      <c r="H248" s="28"/>
      <c r="I248" s="28"/>
      <c r="J248" s="28"/>
      <c r="K248" s="41"/>
      <c r="L248" s="36"/>
      <c r="M248" s="36"/>
      <c r="N248" s="28"/>
      <c r="O248" s="28"/>
      <c r="P248" s="28"/>
      <c r="Q248" s="34"/>
      <c r="R248" s="28"/>
      <c r="S248" s="37"/>
    </row>
    <row r="249" spans="1:19" s="6" customFormat="1" ht="48" customHeight="1">
      <c r="A249" s="29">
        <v>118</v>
      </c>
      <c r="B249" s="30" t="s">
        <v>234</v>
      </c>
      <c r="C249" s="31" t="s">
        <v>60</v>
      </c>
      <c r="D249" s="30" t="s">
        <v>128</v>
      </c>
      <c r="E249" s="33" t="s">
        <v>40</v>
      </c>
      <c r="F249" s="40">
        <v>15000</v>
      </c>
      <c r="G249" s="145"/>
      <c r="H249" s="28">
        <v>25</v>
      </c>
      <c r="I249" s="28">
        <f>+F249*2.87%</f>
        <v>430.5</v>
      </c>
      <c r="J249" s="28">
        <f>+F249*7.1%</f>
        <v>1065</v>
      </c>
      <c r="K249" s="41">
        <v>165</v>
      </c>
      <c r="L249" s="36">
        <f>+F249*3.04%</f>
        <v>456</v>
      </c>
      <c r="M249" s="36">
        <f>+F249*7.09%</f>
        <v>1063.5</v>
      </c>
      <c r="N249" s="28"/>
      <c r="O249" s="28">
        <f>SUM(I249:N249)</f>
        <v>3180</v>
      </c>
      <c r="P249" s="28">
        <f>+G249+H249+I249+L249+N249</f>
        <v>911.5</v>
      </c>
      <c r="Q249" s="34">
        <f>+J249+K249+M249</f>
        <v>2293.5</v>
      </c>
      <c r="R249" s="28">
        <f>+F249-P249</f>
        <v>14088.5</v>
      </c>
      <c r="S249" s="37">
        <v>111</v>
      </c>
    </row>
    <row r="250" spans="1:19" s="6" customFormat="1" ht="15.75" customHeight="1">
      <c r="A250" s="29"/>
      <c r="B250" s="30"/>
      <c r="C250" s="30"/>
      <c r="D250" s="31"/>
      <c r="E250" s="33"/>
      <c r="F250" s="40"/>
      <c r="G250" s="145"/>
      <c r="H250" s="28"/>
      <c r="I250" s="28"/>
      <c r="J250" s="28"/>
      <c r="K250" s="41"/>
      <c r="L250" s="36"/>
      <c r="M250" s="36"/>
      <c r="N250" s="28"/>
      <c r="O250" s="28"/>
      <c r="P250" s="28"/>
      <c r="Q250" s="34"/>
      <c r="R250" s="28"/>
      <c r="S250" s="37"/>
    </row>
    <row r="251" spans="1:19" s="6" customFormat="1" ht="48" customHeight="1">
      <c r="A251" s="29">
        <v>119</v>
      </c>
      <c r="B251" s="30" t="s">
        <v>235</v>
      </c>
      <c r="C251" s="31" t="s">
        <v>121</v>
      </c>
      <c r="D251" s="30" t="s">
        <v>199</v>
      </c>
      <c r="E251" s="33" t="s">
        <v>40</v>
      </c>
      <c r="F251" s="40">
        <v>15000</v>
      </c>
      <c r="G251" s="145"/>
      <c r="H251" s="28">
        <v>25</v>
      </c>
      <c r="I251" s="28">
        <f>+F251*2.87%</f>
        <v>430.5</v>
      </c>
      <c r="J251" s="28">
        <f>+F251*7.1%</f>
        <v>1065</v>
      </c>
      <c r="K251" s="41">
        <v>165</v>
      </c>
      <c r="L251" s="36">
        <f>+F251*3.04%</f>
        <v>456</v>
      </c>
      <c r="M251" s="36">
        <f>+F251*7.09%</f>
        <v>1063.5</v>
      </c>
      <c r="N251" s="28"/>
      <c r="O251" s="28">
        <f>SUM(I251:N251)</f>
        <v>3180</v>
      </c>
      <c r="P251" s="28">
        <f>+G251+H251+I251+L251+N251</f>
        <v>911.5</v>
      </c>
      <c r="Q251" s="34">
        <f>+J251+K251+M251</f>
        <v>2293.5</v>
      </c>
      <c r="R251" s="28">
        <f>+F251-P251</f>
        <v>14088.5</v>
      </c>
      <c r="S251" s="37">
        <v>111</v>
      </c>
    </row>
    <row r="252" spans="1:19" s="6" customFormat="1" ht="15.75" customHeight="1">
      <c r="A252" s="29"/>
      <c r="B252" s="30"/>
      <c r="C252" s="30"/>
      <c r="D252" s="31"/>
      <c r="E252" s="33"/>
      <c r="F252" s="40"/>
      <c r="G252" s="145"/>
      <c r="H252" s="28"/>
      <c r="I252" s="28"/>
      <c r="J252" s="28"/>
      <c r="K252" s="41"/>
      <c r="L252" s="36"/>
      <c r="M252" s="36"/>
      <c r="N252" s="28"/>
      <c r="O252" s="28"/>
      <c r="P252" s="28"/>
      <c r="Q252" s="34"/>
      <c r="R252" s="28"/>
      <c r="S252" s="37"/>
    </row>
    <row r="253" spans="1:19" s="6" customFormat="1" ht="48" customHeight="1">
      <c r="A253" s="29">
        <v>120</v>
      </c>
      <c r="B253" s="30" t="s">
        <v>236</v>
      </c>
      <c r="C253" s="31" t="s">
        <v>63</v>
      </c>
      <c r="D253" s="30" t="s">
        <v>99</v>
      </c>
      <c r="E253" s="33" t="s">
        <v>40</v>
      </c>
      <c r="F253" s="40">
        <v>30000</v>
      </c>
      <c r="G253" s="145"/>
      <c r="H253" s="28">
        <v>25</v>
      </c>
      <c r="I253" s="28">
        <f>+F253*2.87%</f>
        <v>861</v>
      </c>
      <c r="J253" s="28">
        <f>+F253*7.1%</f>
        <v>2130</v>
      </c>
      <c r="K253" s="41">
        <v>330</v>
      </c>
      <c r="L253" s="36">
        <f>+F253*3.04%</f>
        <v>912</v>
      </c>
      <c r="M253" s="36">
        <f>+F253*7.09%</f>
        <v>2127</v>
      </c>
      <c r="N253" s="28"/>
      <c r="O253" s="28">
        <f>SUM(I253:N253)</f>
        <v>6360</v>
      </c>
      <c r="P253" s="28">
        <f>+G253+H253+I253+L253+N253</f>
        <v>1798</v>
      </c>
      <c r="Q253" s="34">
        <f>+J253+K253+M253</f>
        <v>4587</v>
      </c>
      <c r="R253" s="28">
        <f>+F253-P253</f>
        <v>28202</v>
      </c>
      <c r="S253" s="37">
        <v>111</v>
      </c>
    </row>
    <row r="254" spans="1:19" s="6" customFormat="1" ht="15.75" customHeight="1">
      <c r="A254" s="29"/>
      <c r="B254" s="30"/>
      <c r="C254" s="30"/>
      <c r="D254" s="31"/>
      <c r="E254" s="33"/>
      <c r="F254" s="40"/>
      <c r="G254" s="145"/>
      <c r="H254" s="28"/>
      <c r="I254" s="28"/>
      <c r="J254" s="28"/>
      <c r="K254" s="41"/>
      <c r="L254" s="36"/>
      <c r="M254" s="36"/>
      <c r="N254" s="28"/>
      <c r="O254" s="28"/>
      <c r="P254" s="28"/>
      <c r="Q254" s="34"/>
      <c r="R254" s="28"/>
      <c r="S254" s="37"/>
    </row>
    <row r="255" spans="1:19" s="6" customFormat="1" ht="48" customHeight="1">
      <c r="A255" s="29">
        <v>121</v>
      </c>
      <c r="B255" s="38" t="s">
        <v>237</v>
      </c>
      <c r="C255" s="47" t="s">
        <v>238</v>
      </c>
      <c r="D255" s="38" t="s">
        <v>92</v>
      </c>
      <c r="E255" s="48" t="s">
        <v>40</v>
      </c>
      <c r="F255" s="49">
        <v>25000</v>
      </c>
      <c r="G255" s="145"/>
      <c r="H255" s="28">
        <v>25</v>
      </c>
      <c r="I255" s="28">
        <f>+F255*2.87%</f>
        <v>717.5</v>
      </c>
      <c r="J255" s="28">
        <f>+F255*7.1%</f>
        <v>1774.9999999999998</v>
      </c>
      <c r="K255" s="41">
        <v>275</v>
      </c>
      <c r="L255" s="36">
        <f>+F255*3.04%</f>
        <v>760</v>
      </c>
      <c r="M255" s="36">
        <f>+F255*7.09%</f>
        <v>1772.5000000000002</v>
      </c>
      <c r="N255" s="28"/>
      <c r="O255" s="28">
        <f>SUM(I255:N255)</f>
        <v>5300</v>
      </c>
      <c r="P255" s="28">
        <f>+G255+H255+I255+L255+N255</f>
        <v>1502.5</v>
      </c>
      <c r="Q255" s="34">
        <f>+J255+K255+M255</f>
        <v>3822.5</v>
      </c>
      <c r="R255" s="28">
        <f>+F255-P255</f>
        <v>23497.5</v>
      </c>
      <c r="S255" s="37">
        <v>111</v>
      </c>
    </row>
    <row r="256" spans="1:19" s="6" customFormat="1" ht="15.75" customHeight="1">
      <c r="A256" s="29"/>
      <c r="B256" s="30"/>
      <c r="C256" s="30"/>
      <c r="D256" s="31"/>
      <c r="E256" s="33"/>
      <c r="F256" s="40"/>
      <c r="G256" s="145"/>
      <c r="H256" s="28"/>
      <c r="I256" s="28"/>
      <c r="J256" s="28"/>
      <c r="K256" s="41"/>
      <c r="L256" s="36"/>
      <c r="M256" s="36"/>
      <c r="N256" s="28"/>
      <c r="O256" s="28"/>
      <c r="P256" s="28"/>
      <c r="Q256" s="34"/>
      <c r="R256" s="28"/>
      <c r="S256" s="37"/>
    </row>
    <row r="257" spans="1:19" s="6" customFormat="1" ht="48" customHeight="1">
      <c r="A257" s="29">
        <v>122</v>
      </c>
      <c r="B257" s="38" t="s">
        <v>239</v>
      </c>
      <c r="C257" s="47" t="s">
        <v>45</v>
      </c>
      <c r="D257" s="38" t="s">
        <v>74</v>
      </c>
      <c r="E257" s="48" t="s">
        <v>40</v>
      </c>
      <c r="F257" s="49">
        <v>9500</v>
      </c>
      <c r="G257" s="145"/>
      <c r="H257" s="28">
        <v>25</v>
      </c>
      <c r="I257" s="28">
        <f>+F257*2.87%</f>
        <v>272.64999999999998</v>
      </c>
      <c r="J257" s="28">
        <f>+F257*7.1%</f>
        <v>674.49999999999989</v>
      </c>
      <c r="K257" s="41">
        <v>104.5</v>
      </c>
      <c r="L257" s="36">
        <f>+F257*3.04%</f>
        <v>288.8</v>
      </c>
      <c r="M257" s="36">
        <f>+F257*7.09%</f>
        <v>673.55000000000007</v>
      </c>
      <c r="N257" s="28"/>
      <c r="O257" s="28">
        <f>SUM(I257:N257)</f>
        <v>2014</v>
      </c>
      <c r="P257" s="28">
        <f>+G257+H257+I257+L257+N257</f>
        <v>586.45000000000005</v>
      </c>
      <c r="Q257" s="34">
        <f>+J257+K257+M257</f>
        <v>1452.55</v>
      </c>
      <c r="R257" s="28">
        <f>+F257-P257</f>
        <v>8913.5499999999993</v>
      </c>
      <c r="S257" s="37">
        <v>111</v>
      </c>
    </row>
    <row r="258" spans="1:19" s="6" customFormat="1" ht="15.75" customHeight="1">
      <c r="A258" s="29"/>
      <c r="B258" s="30"/>
      <c r="C258" s="30"/>
      <c r="D258" s="31"/>
      <c r="E258" s="33"/>
      <c r="F258" s="40"/>
      <c r="G258" s="145"/>
      <c r="H258" s="28"/>
      <c r="I258" s="28"/>
      <c r="J258" s="28"/>
      <c r="K258" s="41"/>
      <c r="L258" s="36"/>
      <c r="M258" s="36"/>
      <c r="N258" s="28"/>
      <c r="O258" s="28"/>
      <c r="P258" s="28"/>
      <c r="Q258" s="34"/>
      <c r="R258" s="28"/>
      <c r="S258" s="37"/>
    </row>
    <row r="259" spans="1:19" s="6" customFormat="1" ht="48" customHeight="1">
      <c r="A259" s="29">
        <v>123</v>
      </c>
      <c r="B259" s="38" t="s">
        <v>240</v>
      </c>
      <c r="C259" s="47" t="s">
        <v>121</v>
      </c>
      <c r="D259" s="38" t="s">
        <v>92</v>
      </c>
      <c r="E259" s="48" t="s">
        <v>40</v>
      </c>
      <c r="F259" s="49">
        <v>43000</v>
      </c>
      <c r="G259" s="145">
        <v>1069.77</v>
      </c>
      <c r="H259" s="28">
        <v>25</v>
      </c>
      <c r="I259" s="28">
        <f>+F259*2.87%</f>
        <v>1234.0999999999999</v>
      </c>
      <c r="J259" s="28">
        <f>+F259*7.1%</f>
        <v>3052.9999999999995</v>
      </c>
      <c r="K259" s="41">
        <v>380.38</v>
      </c>
      <c r="L259" s="36">
        <f>+F259*3.04%</f>
        <v>1307.2</v>
      </c>
      <c r="M259" s="36">
        <f>+F259*7.09%</f>
        <v>3048.7000000000003</v>
      </c>
      <c r="N259" s="28"/>
      <c r="O259" s="28">
        <f>SUM(I259:N259)</f>
        <v>9023.3799999999992</v>
      </c>
      <c r="P259" s="28">
        <f>+G259+H259+I259+L259+N259</f>
        <v>3636.0699999999997</v>
      </c>
      <c r="Q259" s="34">
        <f>+J259+K259+M259</f>
        <v>6482.08</v>
      </c>
      <c r="R259" s="28">
        <f>+F259-P259</f>
        <v>39363.93</v>
      </c>
      <c r="S259" s="37">
        <v>111</v>
      </c>
    </row>
    <row r="260" spans="1:19" s="6" customFormat="1" ht="15.75" customHeight="1">
      <c r="A260" s="29"/>
      <c r="B260" s="30"/>
      <c r="C260" s="30"/>
      <c r="D260" s="31"/>
      <c r="E260" s="33"/>
      <c r="F260" s="40"/>
      <c r="G260" s="145"/>
      <c r="H260" s="28"/>
      <c r="I260" s="28"/>
      <c r="J260" s="28"/>
      <c r="K260" s="41"/>
      <c r="L260" s="36"/>
      <c r="M260" s="36"/>
      <c r="N260" s="28"/>
      <c r="O260" s="28"/>
      <c r="P260" s="28"/>
      <c r="Q260" s="34"/>
      <c r="R260" s="28"/>
      <c r="S260" s="37"/>
    </row>
    <row r="261" spans="1:19" s="6" customFormat="1" ht="48" customHeight="1">
      <c r="A261" s="29">
        <v>124</v>
      </c>
      <c r="B261" s="38" t="s">
        <v>241</v>
      </c>
      <c r="C261" s="47" t="s">
        <v>60</v>
      </c>
      <c r="D261" s="38" t="s">
        <v>104</v>
      </c>
      <c r="E261" s="48" t="s">
        <v>40</v>
      </c>
      <c r="F261" s="49">
        <v>40000</v>
      </c>
      <c r="G261" s="145">
        <v>646.36</v>
      </c>
      <c r="H261" s="28">
        <v>25</v>
      </c>
      <c r="I261" s="28">
        <f>+F261*2.87%</f>
        <v>1148</v>
      </c>
      <c r="J261" s="28">
        <f>+F261*7.1%</f>
        <v>2839.9999999999995</v>
      </c>
      <c r="K261" s="41">
        <v>380.38</v>
      </c>
      <c r="L261" s="36">
        <f>+F261*3.04%</f>
        <v>1216</v>
      </c>
      <c r="M261" s="36">
        <f>+F261*7.09%</f>
        <v>2836</v>
      </c>
      <c r="N261" s="28"/>
      <c r="O261" s="28">
        <f>SUM(I261:N261)</f>
        <v>8420.3799999999992</v>
      </c>
      <c r="P261" s="28">
        <f>+G261+H261+I261+L261+N261</f>
        <v>3035.36</v>
      </c>
      <c r="Q261" s="34">
        <f>+J261+K261+M261</f>
        <v>6056.3799999999992</v>
      </c>
      <c r="R261" s="28">
        <f>+F261-P261</f>
        <v>36964.639999999999</v>
      </c>
      <c r="S261" s="37">
        <v>111</v>
      </c>
    </row>
    <row r="262" spans="1:19" s="6" customFormat="1" ht="15.75" customHeight="1">
      <c r="A262" s="29"/>
      <c r="B262" s="30"/>
      <c r="C262" s="30"/>
      <c r="D262" s="31"/>
      <c r="E262" s="33"/>
      <c r="F262" s="40"/>
      <c r="G262" s="145"/>
      <c r="H262" s="28"/>
      <c r="I262" s="28"/>
      <c r="J262" s="28"/>
      <c r="K262" s="41"/>
      <c r="L262" s="36"/>
      <c r="M262" s="36"/>
      <c r="N262" s="28"/>
      <c r="O262" s="28"/>
      <c r="P262" s="28"/>
      <c r="Q262" s="34"/>
      <c r="R262" s="28"/>
      <c r="S262" s="37"/>
    </row>
    <row r="263" spans="1:19" s="6" customFormat="1" ht="48" customHeight="1">
      <c r="A263" s="29">
        <v>125</v>
      </c>
      <c r="B263" s="38" t="s">
        <v>244</v>
      </c>
      <c r="C263" s="31" t="s">
        <v>121</v>
      </c>
      <c r="D263" s="38" t="s">
        <v>245</v>
      </c>
      <c r="E263" s="48" t="s">
        <v>40</v>
      </c>
      <c r="F263" s="49">
        <v>15000</v>
      </c>
      <c r="G263" s="145"/>
      <c r="H263" s="28">
        <v>25</v>
      </c>
      <c r="I263" s="28">
        <f>+F263*2.87%</f>
        <v>430.5</v>
      </c>
      <c r="J263" s="28">
        <f>+F263*7.1%</f>
        <v>1065</v>
      </c>
      <c r="K263" s="41">
        <v>165</v>
      </c>
      <c r="L263" s="36">
        <f>+F263*3.04%</f>
        <v>456</v>
      </c>
      <c r="M263" s="36">
        <f>+F263*7.09%</f>
        <v>1063.5</v>
      </c>
      <c r="N263" s="28"/>
      <c r="O263" s="28">
        <f>SUM(I263:N263)</f>
        <v>3180</v>
      </c>
      <c r="P263" s="28">
        <f>+G263+H263+I263+L263+N263</f>
        <v>911.5</v>
      </c>
      <c r="Q263" s="34">
        <f>+J263+K263+M263</f>
        <v>2293.5</v>
      </c>
      <c r="R263" s="28">
        <f>+F263-P263</f>
        <v>14088.5</v>
      </c>
      <c r="S263" s="37">
        <v>111</v>
      </c>
    </row>
    <row r="264" spans="1:19" s="6" customFormat="1" ht="15.75" customHeight="1">
      <c r="A264" s="29"/>
      <c r="B264" s="30"/>
      <c r="C264" s="30"/>
      <c r="D264" s="31"/>
      <c r="E264" s="33"/>
      <c r="F264" s="40"/>
      <c r="G264" s="145"/>
      <c r="H264" s="28"/>
      <c r="I264" s="28"/>
      <c r="J264" s="28"/>
      <c r="K264" s="41"/>
      <c r="L264" s="36"/>
      <c r="M264" s="36"/>
      <c r="N264" s="28"/>
      <c r="O264" s="28"/>
      <c r="P264" s="28"/>
      <c r="Q264" s="34"/>
      <c r="R264" s="28"/>
      <c r="S264" s="37"/>
    </row>
    <row r="265" spans="1:19" s="6" customFormat="1" ht="48" customHeight="1">
      <c r="A265" s="29">
        <v>126</v>
      </c>
      <c r="B265" s="38" t="s">
        <v>246</v>
      </c>
      <c r="C265" s="31" t="s">
        <v>121</v>
      </c>
      <c r="D265" s="38" t="s">
        <v>245</v>
      </c>
      <c r="E265" s="48" t="s">
        <v>40</v>
      </c>
      <c r="F265" s="49">
        <v>15000</v>
      </c>
      <c r="G265" s="145"/>
      <c r="H265" s="28">
        <v>25</v>
      </c>
      <c r="I265" s="28">
        <f>+F265*2.87%</f>
        <v>430.5</v>
      </c>
      <c r="J265" s="28">
        <f>+F265*7.1%</f>
        <v>1065</v>
      </c>
      <c r="K265" s="41">
        <v>165</v>
      </c>
      <c r="L265" s="36">
        <f>+F265*3.04%</f>
        <v>456</v>
      </c>
      <c r="M265" s="36">
        <f>+F265*7.09%</f>
        <v>1063.5</v>
      </c>
      <c r="N265" s="28"/>
      <c r="O265" s="28">
        <f>SUM(I265:N265)</f>
        <v>3180</v>
      </c>
      <c r="P265" s="28">
        <f>+G265+H265+I265+L265+N265</f>
        <v>911.5</v>
      </c>
      <c r="Q265" s="34">
        <f>+J265+K265+M265</f>
        <v>2293.5</v>
      </c>
      <c r="R265" s="28">
        <f>+F265-P265</f>
        <v>14088.5</v>
      </c>
      <c r="S265" s="37">
        <v>111</v>
      </c>
    </row>
    <row r="266" spans="1:19" s="6" customFormat="1" ht="15.75" customHeight="1">
      <c r="A266" s="29"/>
      <c r="B266" s="30"/>
      <c r="C266" s="30"/>
      <c r="D266" s="31"/>
      <c r="E266" s="33"/>
      <c r="F266" s="40"/>
      <c r="G266" s="145"/>
      <c r="H266" s="28"/>
      <c r="I266" s="28"/>
      <c r="J266" s="28"/>
      <c r="K266" s="41"/>
      <c r="L266" s="36"/>
      <c r="M266" s="36"/>
      <c r="N266" s="28"/>
      <c r="O266" s="28"/>
      <c r="P266" s="28"/>
      <c r="Q266" s="34"/>
      <c r="R266" s="28"/>
      <c r="S266" s="37"/>
    </row>
    <row r="267" spans="1:19" s="6" customFormat="1" ht="48" customHeight="1">
      <c r="A267" s="29">
        <v>127</v>
      </c>
      <c r="B267" s="38" t="s">
        <v>248</v>
      </c>
      <c r="C267" s="47" t="s">
        <v>45</v>
      </c>
      <c r="D267" s="38" t="s">
        <v>74</v>
      </c>
      <c r="E267" s="48" t="s">
        <v>40</v>
      </c>
      <c r="F267" s="49">
        <v>16000</v>
      </c>
      <c r="G267" s="145"/>
      <c r="H267" s="28">
        <v>25</v>
      </c>
      <c r="I267" s="28">
        <f>+F267*2.87%</f>
        <v>459.2</v>
      </c>
      <c r="J267" s="28">
        <f>+F267*7.1%</f>
        <v>1136</v>
      </c>
      <c r="K267" s="41">
        <v>176</v>
      </c>
      <c r="L267" s="36">
        <f>+F267*3.04%</f>
        <v>486.4</v>
      </c>
      <c r="M267" s="36">
        <f>+F267*7.09%</f>
        <v>1134.4000000000001</v>
      </c>
      <c r="N267" s="28"/>
      <c r="O267" s="28">
        <f>SUM(I267:N267)</f>
        <v>3392</v>
      </c>
      <c r="P267" s="28">
        <f>+G267+H267+I267+L267+N267</f>
        <v>970.59999999999991</v>
      </c>
      <c r="Q267" s="34">
        <f>+J267+K267+M267</f>
        <v>2446.4</v>
      </c>
      <c r="R267" s="28">
        <f>+F267-P267</f>
        <v>15029.4</v>
      </c>
      <c r="S267" s="37">
        <v>111</v>
      </c>
    </row>
    <row r="268" spans="1:19" s="6" customFormat="1" ht="15.75" customHeight="1">
      <c r="A268" s="29"/>
      <c r="B268" s="30"/>
      <c r="C268" s="30"/>
      <c r="D268" s="31"/>
      <c r="E268" s="33"/>
      <c r="F268" s="40"/>
      <c r="G268" s="145"/>
      <c r="H268" s="28"/>
      <c r="I268" s="28"/>
      <c r="J268" s="28"/>
      <c r="K268" s="41"/>
      <c r="L268" s="36"/>
      <c r="M268" s="36"/>
      <c r="N268" s="28"/>
      <c r="O268" s="28"/>
      <c r="P268" s="28"/>
      <c r="Q268" s="34"/>
      <c r="R268" s="28"/>
      <c r="S268" s="37"/>
    </row>
    <row r="269" spans="1:19" s="6" customFormat="1" ht="48" customHeight="1">
      <c r="A269" s="29">
        <v>128</v>
      </c>
      <c r="B269" s="38" t="s">
        <v>249</v>
      </c>
      <c r="C269" s="47" t="s">
        <v>33</v>
      </c>
      <c r="D269" s="38" t="s">
        <v>31</v>
      </c>
      <c r="E269" s="48" t="s">
        <v>40</v>
      </c>
      <c r="F269" s="49">
        <v>7500</v>
      </c>
      <c r="G269" s="145"/>
      <c r="H269" s="28">
        <v>25</v>
      </c>
      <c r="I269" s="28">
        <f>+F269*2.87%</f>
        <v>215.25</v>
      </c>
      <c r="J269" s="28">
        <f>+F269*7.1%</f>
        <v>532.5</v>
      </c>
      <c r="K269" s="41">
        <v>82.5</v>
      </c>
      <c r="L269" s="36">
        <f>+F269*3.04%</f>
        <v>228</v>
      </c>
      <c r="M269" s="36">
        <f>+F269*7.09%</f>
        <v>531.75</v>
      </c>
      <c r="N269" s="28"/>
      <c r="O269" s="28">
        <f>SUM(I269:N269)</f>
        <v>1590</v>
      </c>
      <c r="P269" s="28">
        <f>+G269+H269+I269+L269+N269</f>
        <v>468.25</v>
      </c>
      <c r="Q269" s="34">
        <f>+J269+K269+M269</f>
        <v>1146.75</v>
      </c>
      <c r="R269" s="28">
        <f>+F269-P269</f>
        <v>7031.75</v>
      </c>
      <c r="S269" s="37">
        <v>111</v>
      </c>
    </row>
    <row r="270" spans="1:19" s="6" customFormat="1" ht="15.75" customHeight="1">
      <c r="A270" s="29"/>
      <c r="B270" s="30"/>
      <c r="C270" s="30"/>
      <c r="D270" s="31"/>
      <c r="E270" s="33"/>
      <c r="F270" s="40"/>
      <c r="G270" s="145"/>
      <c r="H270" s="28"/>
      <c r="I270" s="28"/>
      <c r="J270" s="28"/>
      <c r="K270" s="41"/>
      <c r="L270" s="36"/>
      <c r="M270" s="36"/>
      <c r="N270" s="28"/>
      <c r="O270" s="28"/>
      <c r="P270" s="28"/>
      <c r="Q270" s="34"/>
      <c r="R270" s="28"/>
      <c r="S270" s="37"/>
    </row>
    <row r="271" spans="1:19" s="6" customFormat="1" ht="48" customHeight="1">
      <c r="A271" s="29">
        <v>129</v>
      </c>
      <c r="B271" s="38" t="s">
        <v>250</v>
      </c>
      <c r="C271" s="47" t="s">
        <v>121</v>
      </c>
      <c r="D271" s="38" t="s">
        <v>245</v>
      </c>
      <c r="E271" s="48" t="s">
        <v>40</v>
      </c>
      <c r="F271" s="49">
        <v>15000</v>
      </c>
      <c r="G271" s="145"/>
      <c r="H271" s="28">
        <v>25</v>
      </c>
      <c r="I271" s="28">
        <f>+F271*2.87%</f>
        <v>430.5</v>
      </c>
      <c r="J271" s="28">
        <f>+F271*7.1%</f>
        <v>1065</v>
      </c>
      <c r="K271" s="41">
        <v>165</v>
      </c>
      <c r="L271" s="36">
        <f>+F271*3.04%</f>
        <v>456</v>
      </c>
      <c r="M271" s="36">
        <f>+F271*7.09%</f>
        <v>1063.5</v>
      </c>
      <c r="N271" s="28"/>
      <c r="O271" s="28">
        <f>SUM(I271:N271)</f>
        <v>3180</v>
      </c>
      <c r="P271" s="28">
        <f>+G271+H271+I271+L271+N271</f>
        <v>911.5</v>
      </c>
      <c r="Q271" s="34">
        <f>+J271+K271+M271</f>
        <v>2293.5</v>
      </c>
      <c r="R271" s="28">
        <f>+F271-P271</f>
        <v>14088.5</v>
      </c>
      <c r="S271" s="37">
        <v>111</v>
      </c>
    </row>
    <row r="272" spans="1:19" s="6" customFormat="1" ht="15.75" customHeight="1">
      <c r="A272" s="29"/>
      <c r="B272" s="30"/>
      <c r="C272" s="30"/>
      <c r="D272" s="31"/>
      <c r="E272" s="33"/>
      <c r="F272" s="40"/>
      <c r="G272" s="145"/>
      <c r="H272" s="28"/>
      <c r="I272" s="28"/>
      <c r="J272" s="28"/>
      <c r="K272" s="41"/>
      <c r="L272" s="36"/>
      <c r="M272" s="36"/>
      <c r="N272" s="28"/>
      <c r="O272" s="28"/>
      <c r="P272" s="28"/>
      <c r="Q272" s="34"/>
      <c r="R272" s="28"/>
      <c r="S272" s="37"/>
    </row>
    <row r="273" spans="1:19" s="6" customFormat="1" ht="48" customHeight="1">
      <c r="A273" s="29">
        <v>130</v>
      </c>
      <c r="B273" s="38" t="s">
        <v>251</v>
      </c>
      <c r="C273" s="47" t="s">
        <v>33</v>
      </c>
      <c r="D273" s="38" t="s">
        <v>31</v>
      </c>
      <c r="E273" s="48" t="s">
        <v>40</v>
      </c>
      <c r="F273" s="49">
        <v>10000</v>
      </c>
      <c r="G273" s="145"/>
      <c r="H273" s="28">
        <v>25</v>
      </c>
      <c r="I273" s="28">
        <f>+F273*2.87%</f>
        <v>287</v>
      </c>
      <c r="J273" s="28">
        <f>+F273*7.1%</f>
        <v>709.99999999999989</v>
      </c>
      <c r="K273" s="41">
        <v>110</v>
      </c>
      <c r="L273" s="36">
        <f>+F273*3.04%</f>
        <v>304</v>
      </c>
      <c r="M273" s="36">
        <f>+F273*7.09%</f>
        <v>709</v>
      </c>
      <c r="N273" s="28"/>
      <c r="O273" s="28">
        <f>SUM(I273:N273)</f>
        <v>2120</v>
      </c>
      <c r="P273" s="28">
        <f>+G273+H273+I273+L273+N273</f>
        <v>616</v>
      </c>
      <c r="Q273" s="34">
        <f>+J273+K273+M273</f>
        <v>1529</v>
      </c>
      <c r="R273" s="28">
        <f>+F273-P273</f>
        <v>9384</v>
      </c>
      <c r="S273" s="37">
        <v>111</v>
      </c>
    </row>
    <row r="274" spans="1:19" s="6" customFormat="1" ht="15.75" customHeight="1">
      <c r="A274" s="29"/>
      <c r="B274" s="30"/>
      <c r="C274" s="30"/>
      <c r="D274" s="31"/>
      <c r="E274" s="33"/>
      <c r="F274" s="40"/>
      <c r="G274" s="145"/>
      <c r="H274" s="28"/>
      <c r="I274" s="28"/>
      <c r="J274" s="28"/>
      <c r="K274" s="41"/>
      <c r="L274" s="36"/>
      <c r="M274" s="36"/>
      <c r="N274" s="28"/>
      <c r="O274" s="28"/>
      <c r="P274" s="28"/>
      <c r="Q274" s="34"/>
      <c r="R274" s="28"/>
      <c r="S274" s="37"/>
    </row>
    <row r="275" spans="1:19" s="6" customFormat="1" ht="48" customHeight="1">
      <c r="A275" s="29">
        <v>131</v>
      </c>
      <c r="B275" s="38" t="s">
        <v>252</v>
      </c>
      <c r="C275" s="47" t="s">
        <v>45</v>
      </c>
      <c r="D275" s="38" t="s">
        <v>253</v>
      </c>
      <c r="E275" s="48" t="s">
        <v>40</v>
      </c>
      <c r="F275" s="49">
        <v>15000</v>
      </c>
      <c r="G275" s="145"/>
      <c r="H275" s="28">
        <v>25</v>
      </c>
      <c r="I275" s="28">
        <f>+F275*2.87%</f>
        <v>430.5</v>
      </c>
      <c r="J275" s="28">
        <f>+F275*7.1%</f>
        <v>1065</v>
      </c>
      <c r="K275" s="41">
        <v>165</v>
      </c>
      <c r="L275" s="36">
        <f>+F275*3.04%</f>
        <v>456</v>
      </c>
      <c r="M275" s="36">
        <f>+F275*7.09%</f>
        <v>1063.5</v>
      </c>
      <c r="N275" s="28"/>
      <c r="O275" s="28">
        <f>SUM(I275:N275)</f>
        <v>3180</v>
      </c>
      <c r="P275" s="28">
        <f>+G275+H275+I275+L275+N275</f>
        <v>911.5</v>
      </c>
      <c r="Q275" s="34">
        <f>+J275+K275+M275</f>
        <v>2293.5</v>
      </c>
      <c r="R275" s="28">
        <f>+F275-P275</f>
        <v>14088.5</v>
      </c>
      <c r="S275" s="37">
        <v>111</v>
      </c>
    </row>
    <row r="276" spans="1:19" s="6" customFormat="1" ht="15.75" customHeight="1">
      <c r="A276" s="29"/>
      <c r="B276" s="30"/>
      <c r="C276" s="30"/>
      <c r="D276" s="31"/>
      <c r="E276" s="33"/>
      <c r="F276" s="40"/>
      <c r="G276" s="145"/>
      <c r="H276" s="28"/>
      <c r="I276" s="28"/>
      <c r="J276" s="28"/>
      <c r="K276" s="41"/>
      <c r="L276" s="36"/>
      <c r="M276" s="36"/>
      <c r="N276" s="28"/>
      <c r="O276" s="28"/>
      <c r="P276" s="28"/>
      <c r="Q276" s="34"/>
      <c r="R276" s="28"/>
      <c r="S276" s="37"/>
    </row>
    <row r="277" spans="1:19" s="6" customFormat="1" ht="48" customHeight="1">
      <c r="A277" s="29">
        <v>132</v>
      </c>
      <c r="B277" s="38" t="s">
        <v>254</v>
      </c>
      <c r="C277" s="47" t="s">
        <v>45</v>
      </c>
      <c r="D277" s="31" t="s">
        <v>46</v>
      </c>
      <c r="E277" s="48" t="s">
        <v>40</v>
      </c>
      <c r="F277" s="49">
        <v>9000</v>
      </c>
      <c r="G277" s="145"/>
      <c r="H277" s="28">
        <v>25</v>
      </c>
      <c r="I277" s="28">
        <f>+F277*2.87%</f>
        <v>258.3</v>
      </c>
      <c r="J277" s="28">
        <f>+F277*7.1%</f>
        <v>638.99999999999989</v>
      </c>
      <c r="K277" s="41">
        <v>99</v>
      </c>
      <c r="L277" s="36">
        <f>+F277*3.04%</f>
        <v>273.60000000000002</v>
      </c>
      <c r="M277" s="36">
        <f>+F277*7.09%</f>
        <v>638.1</v>
      </c>
      <c r="N277" s="28"/>
      <c r="O277" s="28">
        <f>SUM(I277:N277)</f>
        <v>1908</v>
      </c>
      <c r="P277" s="28">
        <f>+G277+H277+I277+L277+N277</f>
        <v>556.90000000000009</v>
      </c>
      <c r="Q277" s="34">
        <f>+J277+K277+M277</f>
        <v>1376.1</v>
      </c>
      <c r="R277" s="28">
        <f>+F277-P277</f>
        <v>8443.1</v>
      </c>
      <c r="S277" s="37">
        <v>111</v>
      </c>
    </row>
    <row r="278" spans="1:19" s="6" customFormat="1" ht="15.75" customHeight="1">
      <c r="A278" s="29"/>
      <c r="B278" s="30"/>
      <c r="C278" s="30"/>
      <c r="D278" s="31"/>
      <c r="E278" s="33"/>
      <c r="F278" s="40"/>
      <c r="G278" s="145"/>
      <c r="H278" s="28"/>
      <c r="I278" s="28"/>
      <c r="J278" s="28"/>
      <c r="K278" s="41"/>
      <c r="L278" s="36"/>
      <c r="M278" s="36"/>
      <c r="N278" s="28"/>
      <c r="O278" s="28"/>
      <c r="P278" s="28"/>
      <c r="Q278" s="34"/>
      <c r="R278" s="28"/>
      <c r="S278" s="37"/>
    </row>
    <row r="279" spans="1:19" s="6" customFormat="1" ht="48" customHeight="1">
      <c r="A279" s="29">
        <v>133</v>
      </c>
      <c r="B279" s="38" t="s">
        <v>255</v>
      </c>
      <c r="C279" s="47" t="s">
        <v>39</v>
      </c>
      <c r="D279" s="38" t="s">
        <v>88</v>
      </c>
      <c r="E279" s="48" t="s">
        <v>40</v>
      </c>
      <c r="F279" s="49">
        <v>40000</v>
      </c>
      <c r="G279" s="145">
        <v>646.36</v>
      </c>
      <c r="H279" s="28">
        <v>25</v>
      </c>
      <c r="I279" s="28">
        <f>+F279*2.87%</f>
        <v>1148</v>
      </c>
      <c r="J279" s="28">
        <f>+F279*7.1%</f>
        <v>2839.9999999999995</v>
      </c>
      <c r="K279" s="41">
        <v>380.38</v>
      </c>
      <c r="L279" s="36">
        <f>+F279*3.04%</f>
        <v>1216</v>
      </c>
      <c r="M279" s="36">
        <f>+F279*7.09%</f>
        <v>2836</v>
      </c>
      <c r="N279" s="28"/>
      <c r="O279" s="28">
        <f>SUM(I279:N279)</f>
        <v>8420.3799999999992</v>
      </c>
      <c r="P279" s="28">
        <f>+G279+H279+I279+L279+N279</f>
        <v>3035.36</v>
      </c>
      <c r="Q279" s="34">
        <f>+J279+K279+M279</f>
        <v>6056.3799999999992</v>
      </c>
      <c r="R279" s="28">
        <f>+F279-P279</f>
        <v>36964.639999999999</v>
      </c>
      <c r="S279" s="37">
        <v>111</v>
      </c>
    </row>
    <row r="280" spans="1:19" s="6" customFormat="1" ht="15.75" customHeight="1">
      <c r="A280" s="29"/>
      <c r="B280" s="30"/>
      <c r="C280" s="30"/>
      <c r="D280" s="31"/>
      <c r="E280" s="33"/>
      <c r="F280" s="40"/>
      <c r="G280" s="145"/>
      <c r="H280" s="28"/>
      <c r="I280" s="28"/>
      <c r="J280" s="28"/>
      <c r="K280" s="41"/>
      <c r="L280" s="36"/>
      <c r="M280" s="36"/>
      <c r="N280" s="28"/>
      <c r="O280" s="28"/>
      <c r="P280" s="28"/>
      <c r="Q280" s="34"/>
      <c r="R280" s="28"/>
      <c r="S280" s="37"/>
    </row>
    <row r="281" spans="1:19" s="6" customFormat="1" ht="48" customHeight="1">
      <c r="A281" s="29">
        <v>134</v>
      </c>
      <c r="B281" s="38" t="s">
        <v>256</v>
      </c>
      <c r="C281" s="47" t="s">
        <v>184</v>
      </c>
      <c r="D281" s="38" t="s">
        <v>466</v>
      </c>
      <c r="E281" s="48" t="s">
        <v>40</v>
      </c>
      <c r="F281" s="49">
        <v>20000</v>
      </c>
      <c r="G281" s="145"/>
      <c r="H281" s="28">
        <v>25</v>
      </c>
      <c r="I281" s="28">
        <f>+F281*2.87%</f>
        <v>574</v>
      </c>
      <c r="J281" s="28">
        <f>+F281*7.1%</f>
        <v>1419.9999999999998</v>
      </c>
      <c r="K281" s="41">
        <v>220</v>
      </c>
      <c r="L281" s="36">
        <f>+F281*3.04%</f>
        <v>608</v>
      </c>
      <c r="M281" s="36">
        <f>+F281*7.09%</f>
        <v>1418</v>
      </c>
      <c r="N281" s="28"/>
      <c r="O281" s="28">
        <f>SUM(I281:N281)</f>
        <v>4240</v>
      </c>
      <c r="P281" s="28">
        <f>+G281+H281+I281+L281+N281</f>
        <v>1207</v>
      </c>
      <c r="Q281" s="34">
        <f>+J281+K281+M281</f>
        <v>3058</v>
      </c>
      <c r="R281" s="28">
        <f>+F281-P281</f>
        <v>18793</v>
      </c>
      <c r="S281" s="37">
        <v>111</v>
      </c>
    </row>
    <row r="282" spans="1:19" s="6" customFormat="1" ht="15.75" customHeight="1">
      <c r="A282" s="29"/>
      <c r="B282" s="30"/>
      <c r="C282" s="30"/>
      <c r="D282" s="31"/>
      <c r="E282" s="33"/>
      <c r="F282" s="40"/>
      <c r="G282" s="145"/>
      <c r="H282" s="28"/>
      <c r="I282" s="28"/>
      <c r="J282" s="28"/>
      <c r="K282" s="41"/>
      <c r="L282" s="36"/>
      <c r="M282" s="36"/>
      <c r="N282" s="28"/>
      <c r="O282" s="28"/>
      <c r="P282" s="28"/>
      <c r="Q282" s="34"/>
      <c r="R282" s="28"/>
      <c r="S282" s="37"/>
    </row>
    <row r="283" spans="1:19" s="6" customFormat="1" ht="48" customHeight="1">
      <c r="A283" s="29">
        <v>135</v>
      </c>
      <c r="B283" s="38" t="s">
        <v>257</v>
      </c>
      <c r="C283" s="47" t="s">
        <v>45</v>
      </c>
      <c r="D283" s="38" t="s">
        <v>153</v>
      </c>
      <c r="E283" s="48" t="s">
        <v>40</v>
      </c>
      <c r="F283" s="49">
        <v>16000</v>
      </c>
      <c r="G283" s="145"/>
      <c r="H283" s="28">
        <v>25</v>
      </c>
      <c r="I283" s="28">
        <f>+F283*2.87%</f>
        <v>459.2</v>
      </c>
      <c r="J283" s="28">
        <f>+F283*7.1%</f>
        <v>1136</v>
      </c>
      <c r="K283" s="41">
        <v>176</v>
      </c>
      <c r="L283" s="36">
        <f>+F283*3.04%</f>
        <v>486.4</v>
      </c>
      <c r="M283" s="36">
        <f>+F283*7.09%</f>
        <v>1134.4000000000001</v>
      </c>
      <c r="N283" s="28"/>
      <c r="O283" s="28">
        <f>SUM(I283:N283)</f>
        <v>3392</v>
      </c>
      <c r="P283" s="28">
        <f>+G283+H283+I283+L283+N283</f>
        <v>970.59999999999991</v>
      </c>
      <c r="Q283" s="34">
        <f>+J283+K283+M283</f>
        <v>2446.4</v>
      </c>
      <c r="R283" s="28">
        <f>+F283-P283</f>
        <v>15029.4</v>
      </c>
      <c r="S283" s="37">
        <v>111</v>
      </c>
    </row>
    <row r="284" spans="1:19" s="6" customFormat="1" ht="15.75" customHeight="1">
      <c r="A284" s="29"/>
      <c r="B284" s="30"/>
      <c r="C284" s="30"/>
      <c r="D284" s="31"/>
      <c r="E284" s="33"/>
      <c r="F284" s="40"/>
      <c r="G284" s="145"/>
      <c r="H284" s="28"/>
      <c r="I284" s="28"/>
      <c r="J284" s="28"/>
      <c r="K284" s="41"/>
      <c r="L284" s="36"/>
      <c r="M284" s="36"/>
      <c r="N284" s="28"/>
      <c r="O284" s="28"/>
      <c r="P284" s="28"/>
      <c r="Q284" s="34"/>
      <c r="R284" s="28"/>
      <c r="S284" s="37"/>
    </row>
    <row r="285" spans="1:19" s="6" customFormat="1" ht="48" customHeight="1">
      <c r="A285" s="29">
        <v>136</v>
      </c>
      <c r="B285" s="38" t="s">
        <v>260</v>
      </c>
      <c r="C285" s="47" t="s">
        <v>143</v>
      </c>
      <c r="D285" s="38" t="s">
        <v>403</v>
      </c>
      <c r="E285" s="48" t="s">
        <v>40</v>
      </c>
      <c r="F285" s="49">
        <v>40000</v>
      </c>
      <c r="G285" s="145">
        <v>646.36</v>
      </c>
      <c r="H285" s="28">
        <v>25</v>
      </c>
      <c r="I285" s="28">
        <f>+F285*2.87%</f>
        <v>1148</v>
      </c>
      <c r="J285" s="28">
        <f>+F285*7.1%</f>
        <v>2839.9999999999995</v>
      </c>
      <c r="K285" s="41">
        <v>380.38</v>
      </c>
      <c r="L285" s="36">
        <f>+F285*3.04%</f>
        <v>1216</v>
      </c>
      <c r="M285" s="36">
        <f>+F285*7.09%</f>
        <v>2836</v>
      </c>
      <c r="N285" s="28"/>
      <c r="O285" s="28">
        <f>SUM(I285:N285)</f>
        <v>8420.3799999999992</v>
      </c>
      <c r="P285" s="28">
        <f>+G285+H285+I285+L285+N285</f>
        <v>3035.36</v>
      </c>
      <c r="Q285" s="34">
        <f>+J285+K285+M285</f>
        <v>6056.3799999999992</v>
      </c>
      <c r="R285" s="28">
        <f>+F285-P285</f>
        <v>36964.639999999999</v>
      </c>
      <c r="S285" s="37">
        <v>111</v>
      </c>
    </row>
    <row r="286" spans="1:19" s="6" customFormat="1" ht="15.75" customHeight="1">
      <c r="A286" s="29"/>
      <c r="B286" s="30"/>
      <c r="C286" s="30"/>
      <c r="D286" s="31"/>
      <c r="E286" s="33"/>
      <c r="F286" s="40"/>
      <c r="G286" s="145"/>
      <c r="H286" s="28"/>
      <c r="I286" s="28"/>
      <c r="J286" s="28"/>
      <c r="K286" s="41"/>
      <c r="L286" s="36"/>
      <c r="M286" s="36"/>
      <c r="N286" s="28"/>
      <c r="O286" s="28"/>
      <c r="P286" s="28"/>
      <c r="Q286" s="34"/>
      <c r="R286" s="28"/>
      <c r="S286" s="37"/>
    </row>
    <row r="287" spans="1:19" s="6" customFormat="1" ht="48" customHeight="1">
      <c r="A287" s="29">
        <v>137</v>
      </c>
      <c r="B287" s="38" t="s">
        <v>261</v>
      </c>
      <c r="C287" s="47" t="s">
        <v>263</v>
      </c>
      <c r="D287" s="38" t="s">
        <v>262</v>
      </c>
      <c r="E287" s="48" t="s">
        <v>40</v>
      </c>
      <c r="F287" s="49">
        <v>25000</v>
      </c>
      <c r="G287" s="145"/>
      <c r="H287" s="28">
        <v>25</v>
      </c>
      <c r="I287" s="28">
        <f>+F287*2.87%</f>
        <v>717.5</v>
      </c>
      <c r="J287" s="28">
        <f>+F287*7.1%</f>
        <v>1774.9999999999998</v>
      </c>
      <c r="K287" s="41">
        <v>275</v>
      </c>
      <c r="L287" s="36">
        <f>+F287*3.04%</f>
        <v>760</v>
      </c>
      <c r="M287" s="36">
        <f>+F287*7.09%</f>
        <v>1772.5000000000002</v>
      </c>
      <c r="N287" s="28"/>
      <c r="O287" s="28">
        <f>SUM(I287:N287)</f>
        <v>5300</v>
      </c>
      <c r="P287" s="28">
        <f>+G287+H287+I287+L287+N287</f>
        <v>1502.5</v>
      </c>
      <c r="Q287" s="34">
        <f>+J287+K287+M287</f>
        <v>3822.5</v>
      </c>
      <c r="R287" s="28">
        <f>+F287-P287</f>
        <v>23497.5</v>
      </c>
      <c r="S287" s="37">
        <v>111</v>
      </c>
    </row>
    <row r="288" spans="1:19" s="6" customFormat="1" ht="15.75" customHeight="1">
      <c r="A288" s="29"/>
      <c r="B288" s="30"/>
      <c r="C288" s="30"/>
      <c r="D288" s="31"/>
      <c r="E288" s="33"/>
      <c r="F288" s="40"/>
      <c r="G288" s="145"/>
      <c r="H288" s="28"/>
      <c r="I288" s="28"/>
      <c r="J288" s="28"/>
      <c r="K288" s="41"/>
      <c r="L288" s="36"/>
      <c r="M288" s="36"/>
      <c r="N288" s="28"/>
      <c r="O288" s="28"/>
      <c r="P288" s="28"/>
      <c r="Q288" s="34"/>
      <c r="R288" s="28"/>
      <c r="S288" s="37"/>
    </row>
    <row r="289" spans="1:19" s="6" customFormat="1" ht="48" customHeight="1">
      <c r="A289" s="29">
        <v>138</v>
      </c>
      <c r="B289" s="38" t="s">
        <v>402</v>
      </c>
      <c r="C289" s="47" t="s">
        <v>186</v>
      </c>
      <c r="D289" s="38" t="s">
        <v>124</v>
      </c>
      <c r="E289" s="48" t="s">
        <v>40</v>
      </c>
      <c r="F289" s="49">
        <v>26000</v>
      </c>
      <c r="G289" s="145"/>
      <c r="H289" s="28">
        <v>25</v>
      </c>
      <c r="I289" s="28">
        <f>+F289*2.87%</f>
        <v>746.2</v>
      </c>
      <c r="J289" s="28">
        <f>+F289*7.1%</f>
        <v>1845.9999999999998</v>
      </c>
      <c r="K289" s="41">
        <v>286</v>
      </c>
      <c r="L289" s="36">
        <f>+F289*3.04%</f>
        <v>790.4</v>
      </c>
      <c r="M289" s="36">
        <f>+F289*7.09%</f>
        <v>1843.4</v>
      </c>
      <c r="N289" s="28"/>
      <c r="O289" s="28">
        <f>SUM(I289:N289)</f>
        <v>5512</v>
      </c>
      <c r="P289" s="28">
        <f>+G289+H289+I289+L289+N289</f>
        <v>1561.6</v>
      </c>
      <c r="Q289" s="34">
        <f>+J289+K289+M289</f>
        <v>3975.4</v>
      </c>
      <c r="R289" s="28">
        <f>+F289-P289</f>
        <v>24438.400000000001</v>
      </c>
      <c r="S289" s="37">
        <v>111</v>
      </c>
    </row>
    <row r="290" spans="1:19" s="6" customFormat="1" ht="15.75" customHeight="1">
      <c r="A290" s="29"/>
      <c r="B290" s="30"/>
      <c r="C290" s="30"/>
      <c r="D290" s="31"/>
      <c r="E290" s="33"/>
      <c r="F290" s="40"/>
      <c r="G290" s="145"/>
      <c r="H290" s="28"/>
      <c r="I290" s="28"/>
      <c r="J290" s="28"/>
      <c r="K290" s="41"/>
      <c r="L290" s="36"/>
      <c r="M290" s="36"/>
      <c r="N290" s="28"/>
      <c r="O290" s="28"/>
      <c r="P290" s="28"/>
      <c r="Q290" s="34"/>
      <c r="R290" s="28"/>
      <c r="S290" s="37"/>
    </row>
    <row r="291" spans="1:19" s="6" customFormat="1" ht="48" customHeight="1">
      <c r="A291" s="29">
        <v>139</v>
      </c>
      <c r="B291" s="38" t="s">
        <v>264</v>
      </c>
      <c r="C291" s="47" t="s">
        <v>121</v>
      </c>
      <c r="D291" s="38" t="s">
        <v>245</v>
      </c>
      <c r="E291" s="48" t="s">
        <v>40</v>
      </c>
      <c r="F291" s="49">
        <v>15000</v>
      </c>
      <c r="G291" s="145"/>
      <c r="H291" s="28">
        <v>25</v>
      </c>
      <c r="I291" s="28">
        <f>+F291*2.87%</f>
        <v>430.5</v>
      </c>
      <c r="J291" s="28">
        <f>+F291*7.1%</f>
        <v>1065</v>
      </c>
      <c r="K291" s="41">
        <v>165</v>
      </c>
      <c r="L291" s="36">
        <f>+F291*3.04%</f>
        <v>456</v>
      </c>
      <c r="M291" s="36">
        <f>+F291*7.09%</f>
        <v>1063.5</v>
      </c>
      <c r="N291" s="28"/>
      <c r="O291" s="28">
        <f>SUM(I291:N291)</f>
        <v>3180</v>
      </c>
      <c r="P291" s="28">
        <f>+G291+H291+I291+L291+N291</f>
        <v>911.5</v>
      </c>
      <c r="Q291" s="34">
        <f>+J291+K291+M291</f>
        <v>2293.5</v>
      </c>
      <c r="R291" s="28">
        <f>+F291-P291</f>
        <v>14088.5</v>
      </c>
      <c r="S291" s="37">
        <v>111</v>
      </c>
    </row>
    <row r="292" spans="1:19" s="6" customFormat="1" ht="15.75" customHeight="1">
      <c r="A292" s="29"/>
      <c r="B292" s="30"/>
      <c r="C292" s="30"/>
      <c r="D292" s="31"/>
      <c r="E292" s="33"/>
      <c r="F292" s="40"/>
      <c r="G292" s="145"/>
      <c r="H292" s="28"/>
      <c r="I292" s="28"/>
      <c r="J292" s="28"/>
      <c r="K292" s="41"/>
      <c r="L292" s="36"/>
      <c r="M292" s="36"/>
      <c r="N292" s="28"/>
      <c r="O292" s="28"/>
      <c r="P292" s="28"/>
      <c r="Q292" s="34"/>
      <c r="R292" s="28"/>
      <c r="S292" s="37"/>
    </row>
    <row r="293" spans="1:19" s="6" customFormat="1" ht="48" customHeight="1">
      <c r="A293" s="29">
        <v>140</v>
      </c>
      <c r="B293" s="38" t="s">
        <v>265</v>
      </c>
      <c r="C293" s="47" t="s">
        <v>91</v>
      </c>
      <c r="D293" s="38" t="s">
        <v>247</v>
      </c>
      <c r="E293" s="48" t="s">
        <v>40</v>
      </c>
      <c r="F293" s="49">
        <v>25000</v>
      </c>
      <c r="G293" s="145"/>
      <c r="H293" s="28">
        <v>25</v>
      </c>
      <c r="I293" s="28">
        <f>+F293*2.87%</f>
        <v>717.5</v>
      </c>
      <c r="J293" s="28">
        <f>+F293*7.1%</f>
        <v>1774.9999999999998</v>
      </c>
      <c r="K293" s="41">
        <v>275</v>
      </c>
      <c r="L293" s="36">
        <f>+F293*3.04%</f>
        <v>760</v>
      </c>
      <c r="M293" s="36">
        <f>+F293*7.09%</f>
        <v>1772.5000000000002</v>
      </c>
      <c r="N293" s="28"/>
      <c r="O293" s="28">
        <f>SUM(I293:N293)</f>
        <v>5300</v>
      </c>
      <c r="P293" s="28">
        <f>+G293+H293+I293+L293+N293</f>
        <v>1502.5</v>
      </c>
      <c r="Q293" s="34">
        <f>+J293+K293+M293</f>
        <v>3822.5</v>
      </c>
      <c r="R293" s="28">
        <f>+F293-P293</f>
        <v>23497.5</v>
      </c>
      <c r="S293" s="37">
        <v>111</v>
      </c>
    </row>
    <row r="294" spans="1:19" s="6" customFormat="1" ht="15.75" customHeight="1">
      <c r="A294" s="29"/>
      <c r="B294" s="30"/>
      <c r="C294" s="30"/>
      <c r="D294" s="31"/>
      <c r="E294" s="33"/>
      <c r="F294" s="40"/>
      <c r="G294" s="145"/>
      <c r="H294" s="28"/>
      <c r="I294" s="28"/>
      <c r="J294" s="28"/>
      <c r="K294" s="41"/>
      <c r="L294" s="36"/>
      <c r="M294" s="36"/>
      <c r="N294" s="28"/>
      <c r="O294" s="28"/>
      <c r="P294" s="28"/>
      <c r="Q294" s="34"/>
      <c r="R294" s="28"/>
      <c r="S294" s="37"/>
    </row>
    <row r="295" spans="1:19" s="6" customFormat="1" ht="48" customHeight="1">
      <c r="A295" s="29">
        <v>141</v>
      </c>
      <c r="B295" s="38" t="s">
        <v>266</v>
      </c>
      <c r="C295" s="47" t="s">
        <v>121</v>
      </c>
      <c r="D295" s="38" t="s">
        <v>282</v>
      </c>
      <c r="E295" s="48" t="s">
        <v>40</v>
      </c>
      <c r="F295" s="49">
        <v>15000</v>
      </c>
      <c r="G295" s="145"/>
      <c r="H295" s="28">
        <v>25</v>
      </c>
      <c r="I295" s="28">
        <f>+F295*2.87%</f>
        <v>430.5</v>
      </c>
      <c r="J295" s="28">
        <f>+F295*7.1%</f>
        <v>1065</v>
      </c>
      <c r="K295" s="41">
        <v>165</v>
      </c>
      <c r="L295" s="36">
        <f>+F295*3.04%</f>
        <v>456</v>
      </c>
      <c r="M295" s="36">
        <f>+F295*7.09%</f>
        <v>1063.5</v>
      </c>
      <c r="N295" s="28"/>
      <c r="O295" s="28">
        <f>SUM(I295:N295)</f>
        <v>3180</v>
      </c>
      <c r="P295" s="28">
        <f>+G295+H295+I295+L295+N295</f>
        <v>911.5</v>
      </c>
      <c r="Q295" s="34">
        <f>+J295+K295+M295</f>
        <v>2293.5</v>
      </c>
      <c r="R295" s="28">
        <f>+F295-P295</f>
        <v>14088.5</v>
      </c>
      <c r="S295" s="37">
        <v>111</v>
      </c>
    </row>
    <row r="296" spans="1:19" s="6" customFormat="1" ht="15.75" customHeight="1">
      <c r="A296" s="29"/>
      <c r="B296" s="30"/>
      <c r="C296" s="30"/>
      <c r="D296" s="31"/>
      <c r="E296" s="33"/>
      <c r="F296" s="40"/>
      <c r="G296" s="145"/>
      <c r="H296" s="28"/>
      <c r="I296" s="28"/>
      <c r="J296" s="28"/>
      <c r="K296" s="41"/>
      <c r="L296" s="36"/>
      <c r="M296" s="36"/>
      <c r="N296" s="28"/>
      <c r="O296" s="28"/>
      <c r="P296" s="28"/>
      <c r="Q296" s="34"/>
      <c r="R296" s="28"/>
      <c r="S296" s="37"/>
    </row>
    <row r="297" spans="1:19" s="6" customFormat="1" ht="48" customHeight="1">
      <c r="A297" s="29">
        <v>142</v>
      </c>
      <c r="B297" s="38" t="s">
        <v>268</v>
      </c>
      <c r="C297" s="47" t="s">
        <v>45</v>
      </c>
      <c r="D297" s="38" t="s">
        <v>74</v>
      </c>
      <c r="E297" s="48" t="s">
        <v>40</v>
      </c>
      <c r="F297" s="49">
        <v>10000</v>
      </c>
      <c r="G297" s="145"/>
      <c r="H297" s="28">
        <v>25</v>
      </c>
      <c r="I297" s="28">
        <f>+F297*2.87%</f>
        <v>287</v>
      </c>
      <c r="J297" s="28">
        <f>+F297*7.1%</f>
        <v>709.99999999999989</v>
      </c>
      <c r="K297" s="41">
        <v>110</v>
      </c>
      <c r="L297" s="36">
        <f>+F297*3.04%</f>
        <v>304</v>
      </c>
      <c r="M297" s="36">
        <f>+F297*7.09%</f>
        <v>709</v>
      </c>
      <c r="N297" s="28"/>
      <c r="O297" s="28">
        <f>SUM(I297:N297)</f>
        <v>2120</v>
      </c>
      <c r="P297" s="28">
        <f>+G297+H297+I297+L297+N297</f>
        <v>616</v>
      </c>
      <c r="Q297" s="34">
        <f>+J297+K297+M297</f>
        <v>1529</v>
      </c>
      <c r="R297" s="28">
        <f>+F297-P297</f>
        <v>9384</v>
      </c>
      <c r="S297" s="37">
        <v>111</v>
      </c>
    </row>
    <row r="298" spans="1:19" s="6" customFormat="1" ht="15.75" customHeight="1">
      <c r="A298" s="29"/>
      <c r="B298" s="30"/>
      <c r="C298" s="30"/>
      <c r="D298" s="31"/>
      <c r="E298" s="33"/>
      <c r="F298" s="40"/>
      <c r="G298" s="145"/>
      <c r="H298" s="28"/>
      <c r="I298" s="28"/>
      <c r="J298" s="28"/>
      <c r="K298" s="41"/>
      <c r="L298" s="36"/>
      <c r="M298" s="36"/>
      <c r="N298" s="28"/>
      <c r="O298" s="28"/>
      <c r="P298" s="28"/>
      <c r="Q298" s="34"/>
      <c r="R298" s="28"/>
      <c r="S298" s="37"/>
    </row>
    <row r="299" spans="1:19" s="6" customFormat="1" ht="48" customHeight="1">
      <c r="A299" s="29">
        <v>143</v>
      </c>
      <c r="B299" s="38" t="s">
        <v>269</v>
      </c>
      <c r="C299" s="47" t="s">
        <v>91</v>
      </c>
      <c r="D299" s="38" t="s">
        <v>222</v>
      </c>
      <c r="E299" s="48" t="s">
        <v>40</v>
      </c>
      <c r="F299" s="49">
        <v>16000</v>
      </c>
      <c r="G299" s="145"/>
      <c r="H299" s="28">
        <v>25</v>
      </c>
      <c r="I299" s="28">
        <f>+F299*2.87%</f>
        <v>459.2</v>
      </c>
      <c r="J299" s="28">
        <f>+F299*7.1%</f>
        <v>1136</v>
      </c>
      <c r="K299" s="41">
        <v>176</v>
      </c>
      <c r="L299" s="36">
        <f>+F299*3.04%</f>
        <v>486.4</v>
      </c>
      <c r="M299" s="36">
        <f>+F299*7.09%</f>
        <v>1134.4000000000001</v>
      </c>
      <c r="N299" s="28"/>
      <c r="O299" s="28">
        <f>SUM(I299:N299)</f>
        <v>3392</v>
      </c>
      <c r="P299" s="28">
        <f>+G299+H299+I299+L299+N299</f>
        <v>970.59999999999991</v>
      </c>
      <c r="Q299" s="34">
        <f>+J299+K299+M299</f>
        <v>2446.4</v>
      </c>
      <c r="R299" s="28">
        <f>+F299-P299</f>
        <v>15029.4</v>
      </c>
      <c r="S299" s="37">
        <v>111</v>
      </c>
    </row>
    <row r="300" spans="1:19" s="6" customFormat="1" ht="15.75" customHeight="1">
      <c r="A300" s="29"/>
      <c r="B300" s="30"/>
      <c r="C300" s="30"/>
      <c r="D300" s="31"/>
      <c r="E300" s="33"/>
      <c r="F300" s="40"/>
      <c r="G300" s="145"/>
      <c r="H300" s="28"/>
      <c r="I300" s="28"/>
      <c r="J300" s="28"/>
      <c r="K300" s="41"/>
      <c r="L300" s="36"/>
      <c r="M300" s="36"/>
      <c r="N300" s="28"/>
      <c r="O300" s="28"/>
      <c r="P300" s="28"/>
      <c r="Q300" s="34"/>
      <c r="R300" s="28"/>
      <c r="S300" s="37"/>
    </row>
    <row r="301" spans="1:19" s="6" customFormat="1" ht="48" customHeight="1">
      <c r="A301" s="29">
        <v>144</v>
      </c>
      <c r="B301" s="38" t="s">
        <v>270</v>
      </c>
      <c r="C301" s="47" t="s">
        <v>121</v>
      </c>
      <c r="D301" s="38" t="s">
        <v>245</v>
      </c>
      <c r="E301" s="48" t="s">
        <v>40</v>
      </c>
      <c r="F301" s="49">
        <v>15000</v>
      </c>
      <c r="G301" s="145"/>
      <c r="H301" s="28">
        <v>25</v>
      </c>
      <c r="I301" s="28">
        <f>+F301*2.87%</f>
        <v>430.5</v>
      </c>
      <c r="J301" s="28">
        <f>+F301*7.1%</f>
        <v>1065</v>
      </c>
      <c r="K301" s="41">
        <v>165</v>
      </c>
      <c r="L301" s="36">
        <f>+F301*3.04%</f>
        <v>456</v>
      </c>
      <c r="M301" s="36">
        <f>+F301*7.09%</f>
        <v>1063.5</v>
      </c>
      <c r="N301" s="28"/>
      <c r="O301" s="28">
        <f>SUM(I301:N301)</f>
        <v>3180</v>
      </c>
      <c r="P301" s="28">
        <f>+G301+H301+I301+L301+N301</f>
        <v>911.5</v>
      </c>
      <c r="Q301" s="34">
        <f>+J301+K301+M301</f>
        <v>2293.5</v>
      </c>
      <c r="R301" s="28">
        <f>+F301-P301</f>
        <v>14088.5</v>
      </c>
      <c r="S301" s="37">
        <v>111</v>
      </c>
    </row>
    <row r="302" spans="1:19" s="6" customFormat="1" ht="15.75" customHeight="1">
      <c r="A302" s="29"/>
      <c r="B302" s="30"/>
      <c r="C302" s="30"/>
      <c r="D302" s="31"/>
      <c r="E302" s="33"/>
      <c r="F302" s="40"/>
      <c r="G302" s="145"/>
      <c r="H302" s="28"/>
      <c r="I302" s="28"/>
      <c r="J302" s="28"/>
      <c r="K302" s="41"/>
      <c r="L302" s="36"/>
      <c r="M302" s="36"/>
      <c r="N302" s="28"/>
      <c r="O302" s="28"/>
      <c r="P302" s="28"/>
      <c r="Q302" s="34"/>
      <c r="R302" s="28"/>
      <c r="S302" s="37"/>
    </row>
    <row r="303" spans="1:19" s="6" customFormat="1" ht="48" customHeight="1">
      <c r="A303" s="29">
        <v>145</v>
      </c>
      <c r="B303" s="38" t="s">
        <v>271</v>
      </c>
      <c r="C303" s="47" t="s">
        <v>273</v>
      </c>
      <c r="D303" s="38" t="s">
        <v>272</v>
      </c>
      <c r="E303" s="48" t="s">
        <v>40</v>
      </c>
      <c r="F303" s="49">
        <v>10000</v>
      </c>
      <c r="G303" s="145"/>
      <c r="H303" s="28">
        <v>25</v>
      </c>
      <c r="I303" s="28">
        <f>+F303*2.87%</f>
        <v>287</v>
      </c>
      <c r="J303" s="28">
        <f>+F303*7.1%</f>
        <v>709.99999999999989</v>
      </c>
      <c r="K303" s="41">
        <v>110</v>
      </c>
      <c r="L303" s="36">
        <f>+F303*3.04%</f>
        <v>304</v>
      </c>
      <c r="M303" s="36">
        <f>+F303*7.09%</f>
        <v>709</v>
      </c>
      <c r="N303" s="28"/>
      <c r="O303" s="28">
        <f>SUM(I303:N303)</f>
        <v>2120</v>
      </c>
      <c r="P303" s="28">
        <f>+G303+H303+I303+L303+N303</f>
        <v>616</v>
      </c>
      <c r="Q303" s="34">
        <f>+J303+K303+M303</f>
        <v>1529</v>
      </c>
      <c r="R303" s="28">
        <f>+F303-P303</f>
        <v>9384</v>
      </c>
      <c r="S303" s="37">
        <v>111</v>
      </c>
    </row>
    <row r="304" spans="1:19" s="6" customFormat="1" ht="15.75" customHeight="1">
      <c r="A304" s="29"/>
      <c r="B304" s="30"/>
      <c r="C304" s="30"/>
      <c r="D304" s="31"/>
      <c r="E304" s="33"/>
      <c r="F304" s="40"/>
      <c r="G304" s="145"/>
      <c r="H304" s="28"/>
      <c r="I304" s="28"/>
      <c r="J304" s="28"/>
      <c r="K304" s="41"/>
      <c r="L304" s="36"/>
      <c r="M304" s="36"/>
      <c r="N304" s="28"/>
      <c r="O304" s="28"/>
      <c r="P304" s="28"/>
      <c r="Q304" s="34"/>
      <c r="R304" s="28"/>
      <c r="S304" s="37"/>
    </row>
    <row r="305" spans="1:19" s="6" customFormat="1" ht="48" customHeight="1">
      <c r="A305" s="29">
        <v>146</v>
      </c>
      <c r="B305" s="38" t="s">
        <v>274</v>
      </c>
      <c r="C305" s="6" t="s">
        <v>276</v>
      </c>
      <c r="D305" s="47" t="s">
        <v>275</v>
      </c>
      <c r="E305" s="48" t="s">
        <v>40</v>
      </c>
      <c r="F305" s="49">
        <v>25000</v>
      </c>
      <c r="G305" s="145"/>
      <c r="H305" s="28">
        <v>25</v>
      </c>
      <c r="I305" s="28">
        <f>+F305*2.87%</f>
        <v>717.5</v>
      </c>
      <c r="J305" s="28">
        <f>+F305*7.1%</f>
        <v>1774.9999999999998</v>
      </c>
      <c r="K305" s="41">
        <v>275</v>
      </c>
      <c r="L305" s="36">
        <f>+F305*3.04%</f>
        <v>760</v>
      </c>
      <c r="M305" s="36">
        <f>+F305*7.09%</f>
        <v>1772.5000000000002</v>
      </c>
      <c r="N305" s="28">
        <v>844.89</v>
      </c>
      <c r="O305" s="28">
        <f>SUM(I305:N305)</f>
        <v>6144.89</v>
      </c>
      <c r="P305" s="28">
        <f>+G305+H305+I305+L305+N305</f>
        <v>2347.39</v>
      </c>
      <c r="Q305" s="34">
        <f>+J305+K305+M305</f>
        <v>3822.5</v>
      </c>
      <c r="R305" s="28">
        <f>+F305-P305</f>
        <v>22652.61</v>
      </c>
      <c r="S305" s="37">
        <v>111</v>
      </c>
    </row>
    <row r="306" spans="1:19" s="6" customFormat="1" ht="15.75" customHeight="1">
      <c r="A306" s="29"/>
      <c r="B306" s="30"/>
      <c r="C306" s="30"/>
      <c r="D306" s="31"/>
      <c r="E306" s="33"/>
      <c r="F306" s="40"/>
      <c r="G306" s="145"/>
      <c r="H306" s="28"/>
      <c r="I306" s="28"/>
      <c r="J306" s="28"/>
      <c r="K306" s="41"/>
      <c r="L306" s="36"/>
      <c r="M306" s="36"/>
      <c r="N306" s="28"/>
      <c r="O306" s="28"/>
      <c r="P306" s="28"/>
      <c r="Q306" s="34"/>
      <c r="R306" s="28"/>
      <c r="S306" s="37"/>
    </row>
    <row r="307" spans="1:19" s="6" customFormat="1" ht="48" customHeight="1">
      <c r="A307" s="29">
        <v>147</v>
      </c>
      <c r="B307" s="38" t="s">
        <v>277</v>
      </c>
      <c r="C307" s="47" t="s">
        <v>273</v>
      </c>
      <c r="D307" s="38" t="s">
        <v>272</v>
      </c>
      <c r="E307" s="48" t="s">
        <v>40</v>
      </c>
      <c r="F307" s="49">
        <v>10000</v>
      </c>
      <c r="G307" s="145"/>
      <c r="H307" s="28">
        <v>25</v>
      </c>
      <c r="I307" s="28">
        <f>+F307*2.87%</f>
        <v>287</v>
      </c>
      <c r="J307" s="28">
        <f>+F307*7.1%</f>
        <v>709.99999999999989</v>
      </c>
      <c r="K307" s="41">
        <v>110</v>
      </c>
      <c r="L307" s="36">
        <f>+F307*3.04%</f>
        <v>304</v>
      </c>
      <c r="M307" s="36">
        <f>+F307*7.09%</f>
        <v>709</v>
      </c>
      <c r="N307" s="28"/>
      <c r="O307" s="28">
        <f>SUM(I307:N307)</f>
        <v>2120</v>
      </c>
      <c r="P307" s="28">
        <f>+G307+H307+I307+L307+N307</f>
        <v>616</v>
      </c>
      <c r="Q307" s="34">
        <f>+J307+K307+M307</f>
        <v>1529</v>
      </c>
      <c r="R307" s="28">
        <f>+F307-P307</f>
        <v>9384</v>
      </c>
      <c r="S307" s="37">
        <v>111</v>
      </c>
    </row>
    <row r="308" spans="1:19" s="6" customFormat="1" ht="15.75" customHeight="1">
      <c r="A308" s="29"/>
      <c r="B308" s="30"/>
      <c r="C308" s="30"/>
      <c r="D308" s="31"/>
      <c r="E308" s="33"/>
      <c r="F308" s="40"/>
      <c r="G308" s="145"/>
      <c r="H308" s="28"/>
      <c r="I308" s="28"/>
      <c r="J308" s="28"/>
      <c r="K308" s="41"/>
      <c r="L308" s="36"/>
      <c r="M308" s="36"/>
      <c r="N308" s="28"/>
      <c r="O308" s="28"/>
      <c r="P308" s="28"/>
      <c r="Q308" s="34"/>
      <c r="R308" s="28"/>
      <c r="S308" s="37"/>
    </row>
    <row r="309" spans="1:19" s="6" customFormat="1" ht="48" customHeight="1">
      <c r="A309" s="29">
        <v>148</v>
      </c>
      <c r="B309" s="38" t="s">
        <v>278</v>
      </c>
      <c r="C309" s="47" t="s">
        <v>273</v>
      </c>
      <c r="D309" s="38" t="s">
        <v>272</v>
      </c>
      <c r="E309" s="48" t="s">
        <v>40</v>
      </c>
      <c r="F309" s="49">
        <v>10000</v>
      </c>
      <c r="G309" s="145"/>
      <c r="H309" s="28">
        <v>25</v>
      </c>
      <c r="I309" s="28">
        <f>+F309*2.87%</f>
        <v>287</v>
      </c>
      <c r="J309" s="28">
        <f>+F309*7.1%</f>
        <v>709.99999999999989</v>
      </c>
      <c r="K309" s="41">
        <v>110</v>
      </c>
      <c r="L309" s="36">
        <f>+F309*3.04%</f>
        <v>304</v>
      </c>
      <c r="M309" s="36">
        <f>+F309*7.09%</f>
        <v>709</v>
      </c>
      <c r="N309" s="28"/>
      <c r="O309" s="28">
        <f>SUM(I309:N309)</f>
        <v>2120</v>
      </c>
      <c r="P309" s="28">
        <f>+G309+H309+I309+L309+N309</f>
        <v>616</v>
      </c>
      <c r="Q309" s="34">
        <f>+J309+K309+M309</f>
        <v>1529</v>
      </c>
      <c r="R309" s="28">
        <f>+F309-P309</f>
        <v>9384</v>
      </c>
      <c r="S309" s="37">
        <v>111</v>
      </c>
    </row>
    <row r="310" spans="1:19" s="6" customFormat="1" ht="15.75" customHeight="1">
      <c r="A310" s="29"/>
      <c r="B310" s="30"/>
      <c r="C310" s="30"/>
      <c r="D310" s="31"/>
      <c r="E310" s="33"/>
      <c r="F310" s="40"/>
      <c r="G310" s="145"/>
      <c r="H310" s="28"/>
      <c r="I310" s="28"/>
      <c r="J310" s="28"/>
      <c r="K310" s="41"/>
      <c r="L310" s="36"/>
      <c r="M310" s="36"/>
      <c r="N310" s="28"/>
      <c r="O310" s="28"/>
      <c r="P310" s="28"/>
      <c r="Q310" s="34"/>
      <c r="R310" s="28"/>
      <c r="S310" s="37"/>
    </row>
    <row r="311" spans="1:19" s="6" customFormat="1" ht="48" customHeight="1">
      <c r="A311" s="29">
        <v>149</v>
      </c>
      <c r="B311" s="38" t="s">
        <v>279</v>
      </c>
      <c r="C311" s="47" t="s">
        <v>273</v>
      </c>
      <c r="D311" s="38" t="s">
        <v>272</v>
      </c>
      <c r="E311" s="48" t="s">
        <v>40</v>
      </c>
      <c r="F311" s="49">
        <v>10000</v>
      </c>
      <c r="G311" s="145"/>
      <c r="H311" s="28">
        <v>25</v>
      </c>
      <c r="I311" s="28">
        <f>+F311*2.87%</f>
        <v>287</v>
      </c>
      <c r="J311" s="28">
        <f>+F311*7.1%</f>
        <v>709.99999999999989</v>
      </c>
      <c r="K311" s="41">
        <v>110</v>
      </c>
      <c r="L311" s="36">
        <f>+F311*3.04%</f>
        <v>304</v>
      </c>
      <c r="M311" s="36">
        <f>+F311*7.09%</f>
        <v>709</v>
      </c>
      <c r="N311" s="28"/>
      <c r="O311" s="28">
        <f>SUM(I311:N311)</f>
        <v>2120</v>
      </c>
      <c r="P311" s="28">
        <f>+G311+H311+I311+L311+N311</f>
        <v>616</v>
      </c>
      <c r="Q311" s="34">
        <f>+J311+K311+M311</f>
        <v>1529</v>
      </c>
      <c r="R311" s="28">
        <f>+F311-P311</f>
        <v>9384</v>
      </c>
      <c r="S311" s="37">
        <v>111</v>
      </c>
    </row>
    <row r="312" spans="1:19" s="6" customFormat="1" ht="15.75" customHeight="1">
      <c r="A312" s="29"/>
      <c r="B312" s="30"/>
      <c r="C312" s="30"/>
      <c r="D312" s="31"/>
      <c r="E312" s="33"/>
      <c r="F312" s="40"/>
      <c r="G312" s="145"/>
      <c r="H312" s="28"/>
      <c r="I312" s="28"/>
      <c r="J312" s="28"/>
      <c r="K312" s="41"/>
      <c r="L312" s="36"/>
      <c r="M312" s="36"/>
      <c r="N312" s="28"/>
      <c r="O312" s="28"/>
      <c r="P312" s="28"/>
      <c r="Q312" s="34"/>
      <c r="R312" s="28"/>
      <c r="S312" s="37"/>
    </row>
    <row r="313" spans="1:19" s="6" customFormat="1" ht="48" customHeight="1">
      <c r="A313" s="29">
        <v>150</v>
      </c>
      <c r="B313" s="38" t="s">
        <v>281</v>
      </c>
      <c r="C313" s="6" t="s">
        <v>91</v>
      </c>
      <c r="D313" s="47" t="s">
        <v>282</v>
      </c>
      <c r="E313" s="48" t="s">
        <v>40</v>
      </c>
      <c r="F313" s="49">
        <v>18000</v>
      </c>
      <c r="G313" s="145"/>
      <c r="H313" s="28">
        <v>25</v>
      </c>
      <c r="I313" s="28">
        <f>+F313*2.87%</f>
        <v>516.6</v>
      </c>
      <c r="J313" s="28">
        <f>+F313*7.1%</f>
        <v>1277.9999999999998</v>
      </c>
      <c r="K313" s="41">
        <v>198</v>
      </c>
      <c r="L313" s="36">
        <f>+F313*3.04%</f>
        <v>547.20000000000005</v>
      </c>
      <c r="M313" s="36">
        <f>+F313*7.09%</f>
        <v>1276.2</v>
      </c>
      <c r="N313" s="28"/>
      <c r="O313" s="28">
        <f>SUM(I313:N313)</f>
        <v>3816</v>
      </c>
      <c r="P313" s="28">
        <f>+G313+H313+I313+L313+N313</f>
        <v>1088.8000000000002</v>
      </c>
      <c r="Q313" s="34">
        <f>+J313+K313+M313</f>
        <v>2752.2</v>
      </c>
      <c r="R313" s="28">
        <f>+F313-P313</f>
        <v>16911.2</v>
      </c>
      <c r="S313" s="37">
        <v>111</v>
      </c>
    </row>
    <row r="314" spans="1:19" s="6" customFormat="1" ht="15.75" customHeight="1">
      <c r="A314" s="29"/>
      <c r="B314" s="30"/>
      <c r="C314" s="30"/>
      <c r="D314" s="31"/>
      <c r="E314" s="33"/>
      <c r="F314" s="40"/>
      <c r="G314" s="145"/>
      <c r="H314" s="28"/>
      <c r="I314" s="28"/>
      <c r="J314" s="28"/>
      <c r="K314" s="41"/>
      <c r="L314" s="36"/>
      <c r="M314" s="36"/>
      <c r="N314" s="28"/>
      <c r="O314" s="28"/>
      <c r="P314" s="28"/>
      <c r="Q314" s="34"/>
      <c r="R314" s="28"/>
      <c r="S314" s="37"/>
    </row>
    <row r="315" spans="1:19" s="6" customFormat="1" ht="48" customHeight="1">
      <c r="A315" s="29">
        <v>151</v>
      </c>
      <c r="B315" s="38" t="s">
        <v>280</v>
      </c>
      <c r="C315" s="47" t="s">
        <v>140</v>
      </c>
      <c r="D315" s="47" t="s">
        <v>282</v>
      </c>
      <c r="E315" s="48" t="s">
        <v>40</v>
      </c>
      <c r="F315" s="49">
        <v>18000</v>
      </c>
      <c r="G315" s="145"/>
      <c r="H315" s="28">
        <v>25</v>
      </c>
      <c r="I315" s="28">
        <f>+F315*2.87%</f>
        <v>516.6</v>
      </c>
      <c r="J315" s="28">
        <f>+F315*7.1%</f>
        <v>1277.9999999999998</v>
      </c>
      <c r="K315" s="41">
        <v>198</v>
      </c>
      <c r="L315" s="36">
        <f>+F315*3.04%</f>
        <v>547.20000000000005</v>
      </c>
      <c r="M315" s="36">
        <f>+F315*7.09%</f>
        <v>1276.2</v>
      </c>
      <c r="N315" s="28"/>
      <c r="O315" s="28">
        <f>SUM(I315:N315)</f>
        <v>3816</v>
      </c>
      <c r="P315" s="28">
        <f>+G315+H315+I315+L315+N315</f>
        <v>1088.8000000000002</v>
      </c>
      <c r="Q315" s="34">
        <f>+J315+K315+M315</f>
        <v>2752.2</v>
      </c>
      <c r="R315" s="28">
        <f>+F315-P315</f>
        <v>16911.2</v>
      </c>
      <c r="S315" s="37">
        <v>111</v>
      </c>
    </row>
    <row r="316" spans="1:19" s="6" customFormat="1" ht="15.75" customHeight="1">
      <c r="A316" s="29"/>
      <c r="B316" s="30"/>
      <c r="C316" s="30"/>
      <c r="D316" s="31"/>
      <c r="E316" s="33"/>
      <c r="F316" s="40"/>
      <c r="G316" s="145"/>
      <c r="H316" s="28"/>
      <c r="I316" s="28"/>
      <c r="J316" s="28"/>
      <c r="K316" s="41"/>
      <c r="L316" s="36"/>
      <c r="M316" s="36"/>
      <c r="N316" s="28"/>
      <c r="O316" s="28"/>
      <c r="P316" s="28"/>
      <c r="Q316" s="34"/>
      <c r="R316" s="28"/>
      <c r="S316" s="37"/>
    </row>
    <row r="317" spans="1:19" s="6" customFormat="1" ht="48" customHeight="1">
      <c r="A317" s="29">
        <v>152</v>
      </c>
      <c r="B317" s="38" t="s">
        <v>283</v>
      </c>
      <c r="C317" s="6" t="s">
        <v>91</v>
      </c>
      <c r="D317" s="38" t="s">
        <v>245</v>
      </c>
      <c r="E317" s="48" t="s">
        <v>40</v>
      </c>
      <c r="F317" s="49">
        <v>15000</v>
      </c>
      <c r="G317" s="145"/>
      <c r="H317" s="28">
        <v>25</v>
      </c>
      <c r="I317" s="28">
        <f>+F317*2.87%</f>
        <v>430.5</v>
      </c>
      <c r="J317" s="28">
        <f>+F317*7.1%</f>
        <v>1065</v>
      </c>
      <c r="K317" s="41">
        <v>165</v>
      </c>
      <c r="L317" s="36">
        <f>+F317*3.04%</f>
        <v>456</v>
      </c>
      <c r="M317" s="36">
        <f>+F317*7.09%</f>
        <v>1063.5</v>
      </c>
      <c r="N317" s="28"/>
      <c r="O317" s="28">
        <f>SUM(I317:N317)</f>
        <v>3180</v>
      </c>
      <c r="P317" s="28">
        <f>+G317+H317+I317+L317+N317</f>
        <v>911.5</v>
      </c>
      <c r="Q317" s="34">
        <f>+J317+K317+M317</f>
        <v>2293.5</v>
      </c>
      <c r="R317" s="28">
        <f>+F317-P317</f>
        <v>14088.5</v>
      </c>
      <c r="S317" s="37">
        <v>111</v>
      </c>
    </row>
    <row r="318" spans="1:19" s="6" customFormat="1" ht="15.75" customHeight="1">
      <c r="A318" s="29"/>
      <c r="B318" s="30"/>
      <c r="C318" s="30"/>
      <c r="D318" s="31"/>
      <c r="E318" s="33"/>
      <c r="F318" s="40"/>
      <c r="G318" s="145"/>
      <c r="H318" s="28"/>
      <c r="I318" s="28"/>
      <c r="J318" s="28"/>
      <c r="K318" s="41"/>
      <c r="L318" s="36"/>
      <c r="M318" s="36"/>
      <c r="N318" s="28"/>
      <c r="O318" s="28"/>
      <c r="P318" s="28"/>
      <c r="Q318" s="34"/>
      <c r="R318" s="28"/>
      <c r="S318" s="37"/>
    </row>
    <row r="319" spans="1:19" s="6" customFormat="1" ht="48" customHeight="1">
      <c r="A319" s="29">
        <v>153</v>
      </c>
      <c r="B319" s="38" t="s">
        <v>284</v>
      </c>
      <c r="C319" s="6" t="s">
        <v>91</v>
      </c>
      <c r="D319" s="38" t="s">
        <v>245</v>
      </c>
      <c r="E319" s="48" t="s">
        <v>40</v>
      </c>
      <c r="F319" s="49">
        <v>15000</v>
      </c>
      <c r="G319" s="145"/>
      <c r="H319" s="28">
        <v>25</v>
      </c>
      <c r="I319" s="28">
        <f>+F319*2.87%</f>
        <v>430.5</v>
      </c>
      <c r="J319" s="28">
        <f>+F319*7.1%</f>
        <v>1065</v>
      </c>
      <c r="K319" s="41">
        <v>165</v>
      </c>
      <c r="L319" s="36">
        <f>+F319*3.04%</f>
        <v>456</v>
      </c>
      <c r="M319" s="36">
        <f>+F319*7.09%</f>
        <v>1063.5</v>
      </c>
      <c r="N319" s="28"/>
      <c r="O319" s="28">
        <f>SUM(I319:N319)</f>
        <v>3180</v>
      </c>
      <c r="P319" s="28">
        <f>+G319+H319+I319+L319+N319</f>
        <v>911.5</v>
      </c>
      <c r="Q319" s="34">
        <f>+J319+K319+M319</f>
        <v>2293.5</v>
      </c>
      <c r="R319" s="28">
        <f>+F319-P319</f>
        <v>14088.5</v>
      </c>
      <c r="S319" s="37">
        <v>111</v>
      </c>
    </row>
    <row r="320" spans="1:19" s="6" customFormat="1" ht="15.75" customHeight="1">
      <c r="A320" s="29"/>
      <c r="B320" s="30"/>
      <c r="C320" s="30"/>
      <c r="D320" s="31"/>
      <c r="E320" s="33"/>
      <c r="F320" s="40"/>
      <c r="G320" s="145"/>
      <c r="H320" s="28"/>
      <c r="I320" s="28"/>
      <c r="J320" s="28"/>
      <c r="K320" s="41"/>
      <c r="L320" s="36"/>
      <c r="M320" s="36"/>
      <c r="N320" s="28"/>
      <c r="O320" s="28"/>
      <c r="P320" s="28"/>
      <c r="Q320" s="34"/>
      <c r="R320" s="28"/>
      <c r="S320" s="37"/>
    </row>
    <row r="321" spans="1:19" s="6" customFormat="1" ht="48" customHeight="1">
      <c r="A321" s="29">
        <v>154</v>
      </c>
      <c r="B321" s="38" t="s">
        <v>287</v>
      </c>
      <c r="C321" s="47" t="s">
        <v>143</v>
      </c>
      <c r="D321" s="38" t="s">
        <v>408</v>
      </c>
      <c r="E321" s="48" t="s">
        <v>40</v>
      </c>
      <c r="F321" s="49">
        <v>95000</v>
      </c>
      <c r="G321" s="145">
        <v>11441.29</v>
      </c>
      <c r="H321" s="28">
        <v>25</v>
      </c>
      <c r="I321" s="28">
        <f>+F321*2.87%</f>
        <v>2726.5</v>
      </c>
      <c r="J321" s="28">
        <f>+F321*7.1%</f>
        <v>6744.9999999999991</v>
      </c>
      <c r="K321" s="41">
        <v>380.38</v>
      </c>
      <c r="L321" s="36">
        <v>2628.08</v>
      </c>
      <c r="M321" s="36">
        <v>6129.31</v>
      </c>
      <c r="N321" s="28"/>
      <c r="O321" s="28">
        <f>SUM(I321:N321)</f>
        <v>18609.27</v>
      </c>
      <c r="P321" s="28">
        <f>+G321+H321+I321+L321+N321</f>
        <v>16820.870000000003</v>
      </c>
      <c r="Q321" s="34">
        <f>+J321+K321+M321</f>
        <v>13254.689999999999</v>
      </c>
      <c r="R321" s="28">
        <f>+F321-P321</f>
        <v>78179.13</v>
      </c>
      <c r="S321" s="37">
        <v>111</v>
      </c>
    </row>
    <row r="322" spans="1:19" s="6" customFormat="1" ht="15.75" customHeight="1">
      <c r="A322" s="29"/>
      <c r="B322" s="30"/>
      <c r="C322" s="30"/>
      <c r="D322" s="31"/>
      <c r="E322" s="33"/>
      <c r="F322" s="40"/>
      <c r="G322" s="145"/>
      <c r="H322" s="28"/>
      <c r="I322" s="28"/>
      <c r="J322" s="28"/>
      <c r="K322" s="41"/>
      <c r="L322" s="36"/>
      <c r="M322" s="36"/>
      <c r="N322" s="28"/>
      <c r="O322" s="28"/>
      <c r="P322" s="28"/>
      <c r="Q322" s="34"/>
      <c r="R322" s="28"/>
      <c r="S322" s="37"/>
    </row>
    <row r="323" spans="1:19" s="6" customFormat="1" ht="48" customHeight="1">
      <c r="A323" s="29">
        <v>155</v>
      </c>
      <c r="B323" s="38" t="s">
        <v>289</v>
      </c>
      <c r="C323" s="47" t="s">
        <v>45</v>
      </c>
      <c r="D323" s="38" t="s">
        <v>153</v>
      </c>
      <c r="E323" s="48" t="s">
        <v>40</v>
      </c>
      <c r="F323" s="49">
        <v>12000</v>
      </c>
      <c r="G323" s="145"/>
      <c r="H323" s="28">
        <v>25</v>
      </c>
      <c r="I323" s="28">
        <f>+F323*2.87%</f>
        <v>344.4</v>
      </c>
      <c r="J323" s="28">
        <f>+F323*7.1%</f>
        <v>851.99999999999989</v>
      </c>
      <c r="K323" s="41">
        <v>132</v>
      </c>
      <c r="L323" s="36">
        <f>+F323*3.04%</f>
        <v>364.8</v>
      </c>
      <c r="M323" s="36">
        <f>+F323*7.09%</f>
        <v>850.80000000000007</v>
      </c>
      <c r="N323" s="28"/>
      <c r="O323" s="28">
        <f>SUM(I323:N323)</f>
        <v>2544</v>
      </c>
      <c r="P323" s="28">
        <f>+G323+H323+I323+L323+N323</f>
        <v>734.2</v>
      </c>
      <c r="Q323" s="34">
        <f>+J323+K323+M323</f>
        <v>1834.8</v>
      </c>
      <c r="R323" s="28">
        <f>+F323-P323</f>
        <v>11265.8</v>
      </c>
      <c r="S323" s="37">
        <v>111</v>
      </c>
    </row>
    <row r="324" spans="1:19" s="6" customFormat="1" ht="15.75" customHeight="1">
      <c r="A324" s="29"/>
      <c r="B324" s="30"/>
      <c r="C324" s="30"/>
      <c r="D324" s="31"/>
      <c r="E324" s="33"/>
      <c r="F324" s="40"/>
      <c r="G324" s="145"/>
      <c r="H324" s="28"/>
      <c r="I324" s="28"/>
      <c r="J324" s="28"/>
      <c r="K324" s="41"/>
      <c r="L324" s="36"/>
      <c r="M324" s="36"/>
      <c r="N324" s="28"/>
      <c r="O324" s="28"/>
      <c r="P324" s="28"/>
      <c r="Q324" s="34"/>
      <c r="R324" s="28"/>
      <c r="S324" s="37"/>
    </row>
    <row r="325" spans="1:19" s="6" customFormat="1" ht="48" customHeight="1">
      <c r="A325" s="29">
        <v>156</v>
      </c>
      <c r="B325" s="38" t="s">
        <v>290</v>
      </c>
      <c r="C325" s="47" t="s">
        <v>140</v>
      </c>
      <c r="D325" s="38" t="s">
        <v>291</v>
      </c>
      <c r="E325" s="48" t="s">
        <v>40</v>
      </c>
      <c r="F325" s="49">
        <v>10000</v>
      </c>
      <c r="G325" s="145"/>
      <c r="H325" s="28">
        <v>25</v>
      </c>
      <c r="I325" s="28">
        <f>+F325*2.87%</f>
        <v>287</v>
      </c>
      <c r="J325" s="28">
        <f>+F325*7.1%</f>
        <v>709.99999999999989</v>
      </c>
      <c r="K325" s="41">
        <v>110</v>
      </c>
      <c r="L325" s="36">
        <f>+F325*3.04%</f>
        <v>304</v>
      </c>
      <c r="M325" s="36">
        <f>+F325*7.09%</f>
        <v>709</v>
      </c>
      <c r="N325" s="28"/>
      <c r="O325" s="28">
        <f>SUM(I325:N325)</f>
        <v>2120</v>
      </c>
      <c r="P325" s="28">
        <f>+G325+H325+I325+L325+N325</f>
        <v>616</v>
      </c>
      <c r="Q325" s="34">
        <f>+J325+K325+M325</f>
        <v>1529</v>
      </c>
      <c r="R325" s="28">
        <f>+F325-P325</f>
        <v>9384</v>
      </c>
      <c r="S325" s="37">
        <v>111</v>
      </c>
    </row>
    <row r="326" spans="1:19" s="6" customFormat="1" ht="15.75" customHeight="1">
      <c r="A326" s="29"/>
      <c r="B326" s="30"/>
      <c r="C326" s="30"/>
      <c r="D326" s="31"/>
      <c r="E326" s="33"/>
      <c r="F326" s="40"/>
      <c r="G326" s="145"/>
      <c r="H326" s="28"/>
      <c r="I326" s="28"/>
      <c r="J326" s="28"/>
      <c r="K326" s="41"/>
      <c r="L326" s="36"/>
      <c r="M326" s="36"/>
      <c r="N326" s="28"/>
      <c r="O326" s="28"/>
      <c r="P326" s="28"/>
      <c r="Q326" s="34"/>
      <c r="R326" s="28"/>
      <c r="S326" s="37"/>
    </row>
    <row r="327" spans="1:19" s="6" customFormat="1" ht="48" customHeight="1">
      <c r="A327" s="29">
        <v>157</v>
      </c>
      <c r="B327" s="38" t="s">
        <v>292</v>
      </c>
      <c r="C327" s="47" t="s">
        <v>33</v>
      </c>
      <c r="D327" s="38" t="s">
        <v>31</v>
      </c>
      <c r="E327" s="48" t="s">
        <v>40</v>
      </c>
      <c r="F327" s="49">
        <v>7500</v>
      </c>
      <c r="G327" s="145"/>
      <c r="H327" s="28">
        <v>25</v>
      </c>
      <c r="I327" s="28">
        <f>+F327*2.87%</f>
        <v>215.25</v>
      </c>
      <c r="J327" s="28">
        <f>+F327*7.1%</f>
        <v>532.5</v>
      </c>
      <c r="K327" s="41">
        <v>82.5</v>
      </c>
      <c r="L327" s="36">
        <f>+F327*3.04%</f>
        <v>228</v>
      </c>
      <c r="M327" s="36">
        <f>+F327*7.09%</f>
        <v>531.75</v>
      </c>
      <c r="N327" s="28"/>
      <c r="O327" s="28">
        <f>SUM(I327:N327)</f>
        <v>1590</v>
      </c>
      <c r="P327" s="28">
        <f>+G327+H327+I327+L327+N327</f>
        <v>468.25</v>
      </c>
      <c r="Q327" s="34">
        <f>+J327+K327+M327</f>
        <v>1146.75</v>
      </c>
      <c r="R327" s="28">
        <f>+F327-P327</f>
        <v>7031.75</v>
      </c>
      <c r="S327" s="37">
        <v>111</v>
      </c>
    </row>
    <row r="328" spans="1:19" s="6" customFormat="1" ht="15.75" customHeight="1">
      <c r="A328" s="29"/>
      <c r="B328" s="30"/>
      <c r="C328" s="30"/>
      <c r="D328" s="31"/>
      <c r="E328" s="33"/>
      <c r="F328" s="40"/>
      <c r="G328" s="145"/>
      <c r="H328" s="28"/>
      <c r="I328" s="28"/>
      <c r="J328" s="28"/>
      <c r="K328" s="41"/>
      <c r="L328" s="36"/>
      <c r="M328" s="36"/>
      <c r="N328" s="28"/>
      <c r="O328" s="28"/>
      <c r="P328" s="28"/>
      <c r="Q328" s="34"/>
      <c r="R328" s="28"/>
      <c r="S328" s="37"/>
    </row>
    <row r="329" spans="1:19" s="6" customFormat="1" ht="48" customHeight="1">
      <c r="A329" s="29">
        <v>158</v>
      </c>
      <c r="B329" s="38" t="s">
        <v>293</v>
      </c>
      <c r="C329" s="6" t="s">
        <v>91</v>
      </c>
      <c r="D329" s="47" t="s">
        <v>245</v>
      </c>
      <c r="E329" s="48" t="s">
        <v>40</v>
      </c>
      <c r="F329" s="49">
        <v>15000</v>
      </c>
      <c r="G329" s="145"/>
      <c r="H329" s="28">
        <v>25</v>
      </c>
      <c r="I329" s="28">
        <f>+F329*2.87%</f>
        <v>430.5</v>
      </c>
      <c r="J329" s="28">
        <f>+F329*7.1%</f>
        <v>1065</v>
      </c>
      <c r="K329" s="41">
        <v>165</v>
      </c>
      <c r="L329" s="36">
        <f>+F329*3.04%</f>
        <v>456</v>
      </c>
      <c r="M329" s="36">
        <f>+F329*7.09%</f>
        <v>1063.5</v>
      </c>
      <c r="N329" s="28"/>
      <c r="O329" s="28">
        <f>SUM(I329:N329)</f>
        <v>3180</v>
      </c>
      <c r="P329" s="28">
        <f>+G329+H329+I329+L329+N329</f>
        <v>911.5</v>
      </c>
      <c r="Q329" s="34">
        <f>+J329+K329+M329</f>
        <v>2293.5</v>
      </c>
      <c r="R329" s="28">
        <f>+F329-P329</f>
        <v>14088.5</v>
      </c>
      <c r="S329" s="37">
        <v>111</v>
      </c>
    </row>
    <row r="330" spans="1:19" s="6" customFormat="1" ht="15.75" customHeight="1">
      <c r="A330" s="29"/>
      <c r="B330" s="30"/>
      <c r="C330" s="30"/>
      <c r="D330" s="31"/>
      <c r="E330" s="33"/>
      <c r="F330" s="40"/>
      <c r="G330" s="145"/>
      <c r="H330" s="28"/>
      <c r="I330" s="28"/>
      <c r="J330" s="28"/>
      <c r="K330" s="41"/>
      <c r="L330" s="36"/>
      <c r="M330" s="36"/>
      <c r="N330" s="28"/>
      <c r="O330" s="28"/>
      <c r="P330" s="28"/>
      <c r="Q330" s="34"/>
      <c r="R330" s="28"/>
      <c r="S330" s="37"/>
    </row>
    <row r="331" spans="1:19" s="6" customFormat="1" ht="48" customHeight="1">
      <c r="A331" s="29">
        <v>159</v>
      </c>
      <c r="B331" s="38" t="s">
        <v>294</v>
      </c>
      <c r="C331" s="47" t="s">
        <v>33</v>
      </c>
      <c r="D331" s="38" t="s">
        <v>31</v>
      </c>
      <c r="E331" s="48" t="s">
        <v>40</v>
      </c>
      <c r="F331" s="49">
        <v>7500</v>
      </c>
      <c r="G331" s="145"/>
      <c r="H331" s="28">
        <v>25</v>
      </c>
      <c r="I331" s="28">
        <f>+F331*2.87%</f>
        <v>215.25</v>
      </c>
      <c r="J331" s="28">
        <f>+F331*7.1%</f>
        <v>532.5</v>
      </c>
      <c r="K331" s="41">
        <v>82.5</v>
      </c>
      <c r="L331" s="36">
        <f>+F331*3.04%</f>
        <v>228</v>
      </c>
      <c r="M331" s="36">
        <f>+F331*7.09%</f>
        <v>531.75</v>
      </c>
      <c r="N331" s="28"/>
      <c r="O331" s="28">
        <f>SUM(I331:N331)</f>
        <v>1590</v>
      </c>
      <c r="P331" s="28">
        <f>+G331+H331+I331+L331+N331</f>
        <v>468.25</v>
      </c>
      <c r="Q331" s="34">
        <f>+J331+K331+M331</f>
        <v>1146.75</v>
      </c>
      <c r="R331" s="28">
        <f>+F331-P331</f>
        <v>7031.75</v>
      </c>
      <c r="S331" s="37">
        <v>111</v>
      </c>
    </row>
    <row r="332" spans="1:19" s="6" customFormat="1" ht="15.75" customHeight="1">
      <c r="A332" s="29"/>
      <c r="B332" s="30"/>
      <c r="C332" s="30"/>
      <c r="D332" s="31"/>
      <c r="E332" s="33"/>
      <c r="F332" s="40"/>
      <c r="G332" s="145"/>
      <c r="H332" s="28"/>
      <c r="I332" s="28"/>
      <c r="J332" s="28"/>
      <c r="K332" s="41"/>
      <c r="L332" s="36"/>
      <c r="M332" s="36"/>
      <c r="N332" s="28"/>
      <c r="O332" s="28"/>
      <c r="P332" s="28"/>
      <c r="Q332" s="34"/>
      <c r="R332" s="28"/>
      <c r="S332" s="37"/>
    </row>
    <row r="333" spans="1:19" s="6" customFormat="1" ht="48" customHeight="1">
      <c r="A333" s="29">
        <v>160</v>
      </c>
      <c r="B333" s="38" t="s">
        <v>295</v>
      </c>
      <c r="C333" s="47" t="s">
        <v>45</v>
      </c>
      <c r="D333" s="38" t="s">
        <v>153</v>
      </c>
      <c r="E333" s="48" t="s">
        <v>40</v>
      </c>
      <c r="F333" s="49">
        <v>7500</v>
      </c>
      <c r="G333" s="145"/>
      <c r="H333" s="28">
        <v>25</v>
      </c>
      <c r="I333" s="28">
        <f>+F333*2.87%</f>
        <v>215.25</v>
      </c>
      <c r="J333" s="28">
        <f>+F333*7.1%</f>
        <v>532.5</v>
      </c>
      <c r="K333" s="41">
        <v>82.5</v>
      </c>
      <c r="L333" s="36">
        <f>+F333*3.04%</f>
        <v>228</v>
      </c>
      <c r="M333" s="36">
        <f>+F333*7.09%</f>
        <v>531.75</v>
      </c>
      <c r="N333" s="28"/>
      <c r="O333" s="28">
        <f>SUM(I333:N333)</f>
        <v>1590</v>
      </c>
      <c r="P333" s="28">
        <f>+G333+H333+I333+L333+N333</f>
        <v>468.25</v>
      </c>
      <c r="Q333" s="34">
        <f>+J333+K333+M333</f>
        <v>1146.75</v>
      </c>
      <c r="R333" s="28">
        <f>+F333-P333</f>
        <v>7031.75</v>
      </c>
      <c r="S333" s="37">
        <v>111</v>
      </c>
    </row>
    <row r="334" spans="1:19" s="6" customFormat="1" ht="15.75" customHeight="1">
      <c r="A334" s="29"/>
      <c r="B334" s="30"/>
      <c r="C334" s="30"/>
      <c r="D334" s="31"/>
      <c r="E334" s="33"/>
      <c r="F334" s="40"/>
      <c r="G334" s="145"/>
      <c r="H334" s="28"/>
      <c r="I334" s="28"/>
      <c r="J334" s="28"/>
      <c r="K334" s="41"/>
      <c r="L334" s="36"/>
      <c r="M334" s="36"/>
      <c r="N334" s="28"/>
      <c r="O334" s="28"/>
      <c r="P334" s="28"/>
      <c r="Q334" s="34"/>
      <c r="R334" s="28"/>
      <c r="S334" s="37"/>
    </row>
    <row r="335" spans="1:19" s="6" customFormat="1" ht="48" customHeight="1">
      <c r="A335" s="29">
        <v>161</v>
      </c>
      <c r="B335" s="38" t="s">
        <v>297</v>
      </c>
      <c r="C335" s="47" t="s">
        <v>298</v>
      </c>
      <c r="D335" s="38" t="s">
        <v>92</v>
      </c>
      <c r="E335" s="48" t="s">
        <v>40</v>
      </c>
      <c r="F335" s="49">
        <v>25000</v>
      </c>
      <c r="G335" s="145"/>
      <c r="H335" s="28">
        <v>25</v>
      </c>
      <c r="I335" s="28">
        <f>+F335*2.87%</f>
        <v>717.5</v>
      </c>
      <c r="J335" s="28">
        <f>+F335*7.1%</f>
        <v>1774.9999999999998</v>
      </c>
      <c r="K335" s="41">
        <v>275</v>
      </c>
      <c r="L335" s="36">
        <f>+F335*3.04%</f>
        <v>760</v>
      </c>
      <c r="M335" s="36">
        <f>+F335*7.09%</f>
        <v>1772.5000000000002</v>
      </c>
      <c r="N335" s="28"/>
      <c r="O335" s="28">
        <f>SUM(I335:N335)</f>
        <v>5300</v>
      </c>
      <c r="P335" s="28">
        <f>+G335+H335+I335+L335+N335</f>
        <v>1502.5</v>
      </c>
      <c r="Q335" s="34">
        <f>+J335+K335+M335</f>
        <v>3822.5</v>
      </c>
      <c r="R335" s="28">
        <f>+F335-P335</f>
        <v>23497.5</v>
      </c>
      <c r="S335" s="37">
        <v>111</v>
      </c>
    </row>
    <row r="336" spans="1:19" s="6" customFormat="1" ht="15.75" customHeight="1">
      <c r="A336" s="29"/>
      <c r="B336" s="30"/>
      <c r="C336" s="30"/>
      <c r="D336" s="31"/>
      <c r="E336" s="33"/>
      <c r="F336" s="40"/>
      <c r="G336" s="145"/>
      <c r="H336" s="28"/>
      <c r="I336" s="28"/>
      <c r="J336" s="28"/>
      <c r="K336" s="41"/>
      <c r="L336" s="36"/>
      <c r="M336" s="36"/>
      <c r="N336" s="28"/>
      <c r="O336" s="28"/>
      <c r="P336" s="28"/>
      <c r="Q336" s="34"/>
      <c r="R336" s="28"/>
      <c r="S336" s="37"/>
    </row>
    <row r="337" spans="1:19" s="6" customFormat="1" ht="48" customHeight="1">
      <c r="A337" s="29">
        <v>162</v>
      </c>
      <c r="B337" s="38" t="s">
        <v>299</v>
      </c>
      <c r="C337" s="30" t="s">
        <v>186</v>
      </c>
      <c r="D337" s="38" t="s">
        <v>304</v>
      </c>
      <c r="E337" s="48" t="s">
        <v>40</v>
      </c>
      <c r="F337" s="49">
        <v>16000</v>
      </c>
      <c r="G337" s="145"/>
      <c r="H337" s="28">
        <v>25</v>
      </c>
      <c r="I337" s="28">
        <f>+F337*2.87%</f>
        <v>459.2</v>
      </c>
      <c r="J337" s="28">
        <f>+F337*7.1%</f>
        <v>1136</v>
      </c>
      <c r="K337" s="41">
        <v>176</v>
      </c>
      <c r="L337" s="36">
        <f>+F337*3.04%</f>
        <v>486.4</v>
      </c>
      <c r="M337" s="36">
        <f>+F337*7.09%</f>
        <v>1134.4000000000001</v>
      </c>
      <c r="N337" s="28"/>
      <c r="O337" s="28">
        <f>SUM(I337:N337)</f>
        <v>3392</v>
      </c>
      <c r="P337" s="28">
        <f>+G337+H337+I337+L337+N337</f>
        <v>970.59999999999991</v>
      </c>
      <c r="Q337" s="34">
        <f>+J337+K337+M337</f>
        <v>2446.4</v>
      </c>
      <c r="R337" s="28">
        <f>+F337-P337</f>
        <v>15029.4</v>
      </c>
      <c r="S337" s="37">
        <v>111</v>
      </c>
    </row>
    <row r="338" spans="1:19" s="6" customFormat="1" ht="15.75" customHeight="1">
      <c r="A338" s="29"/>
      <c r="B338" s="30"/>
      <c r="C338" s="30"/>
      <c r="D338" s="31"/>
      <c r="E338" s="33"/>
      <c r="F338" s="40"/>
      <c r="G338" s="145"/>
      <c r="H338" s="28"/>
      <c r="I338" s="28"/>
      <c r="J338" s="28"/>
      <c r="K338" s="41"/>
      <c r="L338" s="36"/>
      <c r="M338" s="36"/>
      <c r="N338" s="28"/>
      <c r="O338" s="28"/>
      <c r="P338" s="28"/>
      <c r="Q338" s="34"/>
      <c r="R338" s="28"/>
      <c r="S338" s="37"/>
    </row>
    <row r="339" spans="1:19" s="6" customFormat="1" ht="48" customHeight="1">
      <c r="A339" s="29">
        <v>163</v>
      </c>
      <c r="B339" s="38" t="s">
        <v>301</v>
      </c>
      <c r="C339" s="47" t="s">
        <v>45</v>
      </c>
      <c r="D339" s="38" t="s">
        <v>302</v>
      </c>
      <c r="E339" s="48" t="s">
        <v>40</v>
      </c>
      <c r="F339" s="49">
        <v>7500</v>
      </c>
      <c r="G339" s="145"/>
      <c r="H339" s="28">
        <v>25</v>
      </c>
      <c r="I339" s="28">
        <f>+F339*2.87%</f>
        <v>215.25</v>
      </c>
      <c r="J339" s="28">
        <f>+F339*7.1%</f>
        <v>532.5</v>
      </c>
      <c r="K339" s="41">
        <v>82.5</v>
      </c>
      <c r="L339" s="36">
        <f>+F339*3.04%</f>
        <v>228</v>
      </c>
      <c r="M339" s="36">
        <f>+F339*7.09%</f>
        <v>531.75</v>
      </c>
      <c r="N339" s="28"/>
      <c r="O339" s="28">
        <f>SUM(I339:N339)</f>
        <v>1590</v>
      </c>
      <c r="P339" s="28">
        <f>+G339+H339+I339+L339+N339</f>
        <v>468.25</v>
      </c>
      <c r="Q339" s="34">
        <f>+J339+K339+M339</f>
        <v>1146.75</v>
      </c>
      <c r="R339" s="28">
        <f>+F339-P339</f>
        <v>7031.75</v>
      </c>
      <c r="S339" s="37">
        <v>111</v>
      </c>
    </row>
    <row r="340" spans="1:19" s="6" customFormat="1" ht="15.75" customHeight="1">
      <c r="A340" s="29"/>
      <c r="B340" s="30"/>
      <c r="C340" s="30"/>
      <c r="D340" s="31"/>
      <c r="E340" s="33"/>
      <c r="F340" s="40"/>
      <c r="G340" s="145"/>
      <c r="H340" s="28"/>
      <c r="I340" s="28"/>
      <c r="J340" s="28"/>
      <c r="K340" s="41"/>
      <c r="L340" s="36"/>
      <c r="M340" s="36"/>
      <c r="N340" s="28"/>
      <c r="O340" s="28"/>
      <c r="P340" s="28"/>
      <c r="Q340" s="34"/>
      <c r="R340" s="28"/>
      <c r="S340" s="37"/>
    </row>
    <row r="341" spans="1:19" s="6" customFormat="1" ht="48" customHeight="1">
      <c r="A341" s="29">
        <v>164</v>
      </c>
      <c r="B341" s="38" t="s">
        <v>351</v>
      </c>
      <c r="C341" s="30" t="s">
        <v>72</v>
      </c>
      <c r="D341" s="38" t="s">
        <v>309</v>
      </c>
      <c r="E341" s="48" t="s">
        <v>40</v>
      </c>
      <c r="F341" s="49">
        <v>7500</v>
      </c>
      <c r="G341" s="145"/>
      <c r="H341" s="28">
        <v>25</v>
      </c>
      <c r="I341" s="28">
        <f>+F341*2.87%</f>
        <v>215.25</v>
      </c>
      <c r="J341" s="28">
        <f>+F341*7.1%</f>
        <v>532.5</v>
      </c>
      <c r="K341" s="41">
        <v>82.5</v>
      </c>
      <c r="L341" s="36">
        <f>+F341*3.04%</f>
        <v>228</v>
      </c>
      <c r="M341" s="36">
        <f>+F341*7.09%</f>
        <v>531.75</v>
      </c>
      <c r="N341" s="28"/>
      <c r="O341" s="28">
        <f>SUM(I341:N341)</f>
        <v>1590</v>
      </c>
      <c r="P341" s="28">
        <f>+G341+H341+I341+L341+N341</f>
        <v>468.25</v>
      </c>
      <c r="Q341" s="34">
        <f>+J341+K341+M341</f>
        <v>1146.75</v>
      </c>
      <c r="R341" s="28">
        <f>+F341-P341</f>
        <v>7031.75</v>
      </c>
      <c r="S341" s="37">
        <v>111</v>
      </c>
    </row>
    <row r="342" spans="1:19" s="6" customFormat="1" ht="15.75" customHeight="1">
      <c r="A342" s="29"/>
      <c r="B342" s="30"/>
      <c r="C342" s="30"/>
      <c r="D342" s="31"/>
      <c r="E342" s="33"/>
      <c r="F342" s="40"/>
      <c r="G342" s="145"/>
      <c r="H342" s="28"/>
      <c r="I342" s="28"/>
      <c r="J342" s="28"/>
      <c r="K342" s="41"/>
      <c r="L342" s="36"/>
      <c r="M342" s="36"/>
      <c r="N342" s="28"/>
      <c r="O342" s="28"/>
      <c r="P342" s="28"/>
      <c r="Q342" s="34"/>
      <c r="R342" s="28"/>
      <c r="S342" s="37"/>
    </row>
    <row r="343" spans="1:19" s="6" customFormat="1" ht="48" customHeight="1">
      <c r="A343" s="29">
        <v>165</v>
      </c>
      <c r="B343" s="38" t="s">
        <v>352</v>
      </c>
      <c r="C343" s="47" t="s">
        <v>33</v>
      </c>
      <c r="D343" s="38" t="s">
        <v>31</v>
      </c>
      <c r="E343" s="48" t="s">
        <v>40</v>
      </c>
      <c r="F343" s="49">
        <v>12000</v>
      </c>
      <c r="G343" s="145"/>
      <c r="H343" s="28">
        <v>25</v>
      </c>
      <c r="I343" s="28">
        <f>+F343*2.87%</f>
        <v>344.4</v>
      </c>
      <c r="J343" s="28">
        <f>+F343*7.1%</f>
        <v>851.99999999999989</v>
      </c>
      <c r="K343" s="41">
        <v>132</v>
      </c>
      <c r="L343" s="36">
        <f>+F343*3.04%</f>
        <v>364.8</v>
      </c>
      <c r="M343" s="36">
        <f>+F343*7.09%</f>
        <v>850.80000000000007</v>
      </c>
      <c r="N343" s="28"/>
      <c r="O343" s="28">
        <f>SUM(I343:N343)</f>
        <v>2544</v>
      </c>
      <c r="P343" s="28">
        <f>+G343+H343+I343+L343+N343</f>
        <v>734.2</v>
      </c>
      <c r="Q343" s="34">
        <f>+J343+K343+M343</f>
        <v>1834.8</v>
      </c>
      <c r="R343" s="28">
        <f>+F343-P343</f>
        <v>11265.8</v>
      </c>
      <c r="S343" s="37">
        <v>111</v>
      </c>
    </row>
    <row r="344" spans="1:19" s="6" customFormat="1" ht="15.75" customHeight="1">
      <c r="A344" s="29"/>
      <c r="B344" s="30"/>
      <c r="C344" s="30"/>
      <c r="D344" s="31"/>
      <c r="E344" s="33"/>
      <c r="F344" s="40"/>
      <c r="G344" s="145"/>
      <c r="H344" s="28"/>
      <c r="I344" s="28"/>
      <c r="J344" s="28"/>
      <c r="K344" s="41"/>
      <c r="L344" s="36"/>
      <c r="M344" s="36"/>
      <c r="N344" s="28"/>
      <c r="O344" s="28"/>
      <c r="P344" s="28"/>
      <c r="Q344" s="34"/>
      <c r="R344" s="28"/>
      <c r="S344" s="37"/>
    </row>
    <row r="345" spans="1:19" s="6" customFormat="1" ht="48" customHeight="1">
      <c r="A345" s="29">
        <v>166</v>
      </c>
      <c r="B345" s="38" t="s">
        <v>303</v>
      </c>
      <c r="C345" s="30" t="s">
        <v>89</v>
      </c>
      <c r="D345" s="38" t="s">
        <v>304</v>
      </c>
      <c r="E345" s="48" t="s">
        <v>40</v>
      </c>
      <c r="F345" s="49">
        <v>15000</v>
      </c>
      <c r="G345" s="145"/>
      <c r="H345" s="28">
        <v>25</v>
      </c>
      <c r="I345" s="28">
        <f>+F345*2.87%</f>
        <v>430.5</v>
      </c>
      <c r="J345" s="28">
        <f>+F345*7.1%</f>
        <v>1065</v>
      </c>
      <c r="K345" s="41">
        <v>165</v>
      </c>
      <c r="L345" s="36">
        <f>+F345*3.04%</f>
        <v>456</v>
      </c>
      <c r="M345" s="36">
        <f>+F345*7.09%</f>
        <v>1063.5</v>
      </c>
      <c r="N345" s="28"/>
      <c r="O345" s="28">
        <f>SUM(I345:N345)</f>
        <v>3180</v>
      </c>
      <c r="P345" s="28">
        <f>+G345+H345+I345+L345+N345</f>
        <v>911.5</v>
      </c>
      <c r="Q345" s="34">
        <f>+J345+K345+M345</f>
        <v>2293.5</v>
      </c>
      <c r="R345" s="28">
        <f>+F345-P345</f>
        <v>14088.5</v>
      </c>
      <c r="S345" s="37">
        <v>111</v>
      </c>
    </row>
    <row r="346" spans="1:19" s="6" customFormat="1" ht="15.75" customHeight="1">
      <c r="A346" s="29"/>
      <c r="B346" s="30"/>
      <c r="C346" s="30"/>
      <c r="D346" s="31"/>
      <c r="E346" s="33"/>
      <c r="F346" s="40"/>
      <c r="G346" s="145"/>
      <c r="H346" s="28"/>
      <c r="I346" s="28"/>
      <c r="J346" s="28"/>
      <c r="K346" s="41"/>
      <c r="L346" s="36"/>
      <c r="M346" s="36"/>
      <c r="N346" s="28"/>
      <c r="O346" s="28"/>
      <c r="P346" s="28"/>
      <c r="Q346" s="34"/>
      <c r="R346" s="28"/>
      <c r="S346" s="37"/>
    </row>
    <row r="347" spans="1:19" s="6" customFormat="1" ht="48" customHeight="1">
      <c r="A347" s="29">
        <v>167</v>
      </c>
      <c r="B347" s="38" t="s">
        <v>486</v>
      </c>
      <c r="C347" s="47" t="s">
        <v>33</v>
      </c>
      <c r="D347" s="38" t="s">
        <v>31</v>
      </c>
      <c r="E347" s="48" t="s">
        <v>40</v>
      </c>
      <c r="F347" s="49">
        <v>12000</v>
      </c>
      <c r="G347" s="145"/>
      <c r="H347" s="28">
        <v>25</v>
      </c>
      <c r="I347" s="28">
        <f>+F347*2.87%</f>
        <v>344.4</v>
      </c>
      <c r="J347" s="28">
        <f>+F347*7.1%</f>
        <v>851.99999999999989</v>
      </c>
      <c r="K347" s="41">
        <v>132</v>
      </c>
      <c r="L347" s="36">
        <f>+F347*3.04%</f>
        <v>364.8</v>
      </c>
      <c r="M347" s="36">
        <f>+F347*7.09%</f>
        <v>850.80000000000007</v>
      </c>
      <c r="N347" s="28"/>
      <c r="O347" s="28">
        <f>SUM(I347:N347)</f>
        <v>2544</v>
      </c>
      <c r="P347" s="28">
        <f>+G347+H347+I347+L347+N347</f>
        <v>734.2</v>
      </c>
      <c r="Q347" s="34">
        <f>+J347+K347+M347</f>
        <v>1834.8</v>
      </c>
      <c r="R347" s="28">
        <f>+F347-P347</f>
        <v>11265.8</v>
      </c>
      <c r="S347" s="37">
        <v>111</v>
      </c>
    </row>
    <row r="348" spans="1:19" s="6" customFormat="1" ht="15.75" customHeight="1">
      <c r="A348" s="29"/>
      <c r="B348" s="30"/>
      <c r="C348" s="30"/>
      <c r="D348" s="31"/>
      <c r="E348" s="33"/>
      <c r="F348" s="40"/>
      <c r="G348" s="145"/>
      <c r="H348" s="28"/>
      <c r="I348" s="28"/>
      <c r="J348" s="28"/>
      <c r="K348" s="41"/>
      <c r="L348" s="36"/>
      <c r="M348" s="36"/>
      <c r="N348" s="28"/>
      <c r="O348" s="28"/>
      <c r="P348" s="28"/>
      <c r="Q348" s="34"/>
      <c r="R348" s="28"/>
      <c r="S348" s="37"/>
    </row>
    <row r="349" spans="1:19" s="6" customFormat="1" ht="48" customHeight="1">
      <c r="A349" s="29">
        <v>168</v>
      </c>
      <c r="B349" s="38" t="s">
        <v>305</v>
      </c>
      <c r="C349" s="47" t="s">
        <v>33</v>
      </c>
      <c r="D349" s="38" t="s">
        <v>31</v>
      </c>
      <c r="E349" s="48" t="s">
        <v>40</v>
      </c>
      <c r="F349" s="49">
        <v>7500</v>
      </c>
      <c r="G349" s="145"/>
      <c r="H349" s="28">
        <v>25</v>
      </c>
      <c r="I349" s="28">
        <f>+F349*2.87%</f>
        <v>215.25</v>
      </c>
      <c r="J349" s="28">
        <f>+F349*7.1%</f>
        <v>532.5</v>
      </c>
      <c r="K349" s="41">
        <v>82.5</v>
      </c>
      <c r="L349" s="36">
        <f>+F349*3.04%</f>
        <v>228</v>
      </c>
      <c r="M349" s="36">
        <f>+F349*7.09%</f>
        <v>531.75</v>
      </c>
      <c r="N349" s="28"/>
      <c r="O349" s="28">
        <f>SUM(I349:N349)</f>
        <v>1590</v>
      </c>
      <c r="P349" s="28">
        <f>+G349+H349+I349+L349+N349</f>
        <v>468.25</v>
      </c>
      <c r="Q349" s="34">
        <f>+J349+K349+M349</f>
        <v>1146.75</v>
      </c>
      <c r="R349" s="28">
        <f>+F349-P349</f>
        <v>7031.75</v>
      </c>
      <c r="S349" s="37">
        <v>111</v>
      </c>
    </row>
    <row r="350" spans="1:19" s="6" customFormat="1" ht="15.75" customHeight="1">
      <c r="A350" s="29"/>
      <c r="B350" s="30"/>
      <c r="C350" s="30"/>
      <c r="D350" s="31"/>
      <c r="E350" s="33"/>
      <c r="F350" s="40"/>
      <c r="G350" s="145"/>
      <c r="H350" s="28"/>
      <c r="I350" s="28"/>
      <c r="J350" s="28"/>
      <c r="K350" s="41"/>
      <c r="L350" s="36"/>
      <c r="M350" s="36"/>
      <c r="N350" s="28"/>
      <c r="O350" s="28"/>
      <c r="P350" s="28"/>
      <c r="Q350" s="34"/>
      <c r="R350" s="28"/>
      <c r="S350" s="37"/>
    </row>
    <row r="351" spans="1:19" s="6" customFormat="1" ht="48" customHeight="1">
      <c r="A351" s="29">
        <v>169</v>
      </c>
      <c r="B351" s="38" t="s">
        <v>306</v>
      </c>
      <c r="C351" s="47" t="s">
        <v>33</v>
      </c>
      <c r="D351" s="38" t="s">
        <v>31</v>
      </c>
      <c r="E351" s="48" t="s">
        <v>40</v>
      </c>
      <c r="F351" s="49">
        <v>12000</v>
      </c>
      <c r="G351" s="145"/>
      <c r="H351" s="28">
        <v>25</v>
      </c>
      <c r="I351" s="28">
        <f>+F351*2.87%</f>
        <v>344.4</v>
      </c>
      <c r="J351" s="28">
        <f>+F351*7.1%</f>
        <v>851.99999999999989</v>
      </c>
      <c r="K351" s="41">
        <v>132</v>
      </c>
      <c r="L351" s="36">
        <f>+F351*3.04%</f>
        <v>364.8</v>
      </c>
      <c r="M351" s="36">
        <f>+F351*7.09%</f>
        <v>850.80000000000007</v>
      </c>
      <c r="N351" s="28"/>
      <c r="O351" s="28">
        <f>SUM(I351:N351)</f>
        <v>2544</v>
      </c>
      <c r="P351" s="28">
        <f>+G351+H351+I351+L351+N351</f>
        <v>734.2</v>
      </c>
      <c r="Q351" s="34">
        <f>+J351+K351+M351</f>
        <v>1834.8</v>
      </c>
      <c r="R351" s="28">
        <f>+F351-P351</f>
        <v>11265.8</v>
      </c>
      <c r="S351" s="37">
        <v>111</v>
      </c>
    </row>
    <row r="352" spans="1:19" s="6" customFormat="1" ht="15.75" customHeight="1">
      <c r="A352" s="29"/>
      <c r="B352" s="30"/>
      <c r="C352" s="30"/>
      <c r="D352" s="31"/>
      <c r="E352" s="33"/>
      <c r="F352" s="40"/>
      <c r="G352" s="145"/>
      <c r="H352" s="28"/>
      <c r="I352" s="28"/>
      <c r="J352" s="28"/>
      <c r="K352" s="41"/>
      <c r="L352" s="36"/>
      <c r="M352" s="36"/>
      <c r="N352" s="28"/>
      <c r="O352" s="28"/>
      <c r="P352" s="28"/>
      <c r="Q352" s="34"/>
      <c r="R352" s="28"/>
      <c r="S352" s="37"/>
    </row>
    <row r="353" spans="1:19" s="6" customFormat="1" ht="48" customHeight="1">
      <c r="A353" s="29">
        <v>170</v>
      </c>
      <c r="B353" s="38" t="s">
        <v>307</v>
      </c>
      <c r="C353" s="47" t="s">
        <v>33</v>
      </c>
      <c r="D353" s="38" t="s">
        <v>31</v>
      </c>
      <c r="E353" s="48" t="s">
        <v>40</v>
      </c>
      <c r="F353" s="49">
        <v>7500</v>
      </c>
      <c r="G353" s="145"/>
      <c r="H353" s="28">
        <v>25</v>
      </c>
      <c r="I353" s="28">
        <f>+F353*2.87%</f>
        <v>215.25</v>
      </c>
      <c r="J353" s="28">
        <f>+F353*7.1%</f>
        <v>532.5</v>
      </c>
      <c r="K353" s="41">
        <v>82.5</v>
      </c>
      <c r="L353" s="36">
        <f>+F353*3.04%</f>
        <v>228</v>
      </c>
      <c r="M353" s="36">
        <f>+F353*7.09%</f>
        <v>531.75</v>
      </c>
      <c r="N353" s="28"/>
      <c r="O353" s="28">
        <f>SUM(I353:N353)</f>
        <v>1590</v>
      </c>
      <c r="P353" s="28">
        <f>+G353+H353+I353+L353+N353</f>
        <v>468.25</v>
      </c>
      <c r="Q353" s="34">
        <f>+J353+K353+M353</f>
        <v>1146.75</v>
      </c>
      <c r="R353" s="28">
        <f>+F353-P353</f>
        <v>7031.75</v>
      </c>
      <c r="S353" s="37">
        <v>111</v>
      </c>
    </row>
    <row r="354" spans="1:19" s="6" customFormat="1" ht="15.75" customHeight="1">
      <c r="A354" s="29"/>
      <c r="B354" s="30"/>
      <c r="C354" s="30"/>
      <c r="D354" s="31"/>
      <c r="E354" s="33"/>
      <c r="F354" s="40"/>
      <c r="G354" s="145"/>
      <c r="H354" s="28"/>
      <c r="I354" s="28"/>
      <c r="J354" s="28"/>
      <c r="K354" s="41"/>
      <c r="L354" s="36"/>
      <c r="M354" s="36"/>
      <c r="N354" s="28"/>
      <c r="O354" s="28"/>
      <c r="P354" s="28"/>
      <c r="Q354" s="34"/>
      <c r="R354" s="28"/>
      <c r="S354" s="37"/>
    </row>
    <row r="355" spans="1:19" s="6" customFormat="1" ht="48" customHeight="1">
      <c r="A355" s="29">
        <v>171</v>
      </c>
      <c r="B355" s="38" t="s">
        <v>308</v>
      </c>
      <c r="C355" s="30" t="s">
        <v>72</v>
      </c>
      <c r="D355" s="38" t="s">
        <v>309</v>
      </c>
      <c r="E355" s="48" t="s">
        <v>40</v>
      </c>
      <c r="F355" s="49">
        <v>7500</v>
      </c>
      <c r="G355" s="145"/>
      <c r="H355" s="28">
        <v>25</v>
      </c>
      <c r="I355" s="28">
        <f>+F355*2.87%</f>
        <v>215.25</v>
      </c>
      <c r="J355" s="28">
        <f>+F355*7.1%</f>
        <v>532.5</v>
      </c>
      <c r="K355" s="41">
        <v>82.5</v>
      </c>
      <c r="L355" s="36">
        <f>+F355*3.04%</f>
        <v>228</v>
      </c>
      <c r="M355" s="36">
        <f>+F355*7.09%</f>
        <v>531.75</v>
      </c>
      <c r="N355" s="28"/>
      <c r="O355" s="28">
        <f>SUM(I355:N355)</f>
        <v>1590</v>
      </c>
      <c r="P355" s="28">
        <f>+G355+H355+I355+L355+N355</f>
        <v>468.25</v>
      </c>
      <c r="Q355" s="34">
        <f>+J355+K355+M355</f>
        <v>1146.75</v>
      </c>
      <c r="R355" s="28">
        <f>+F355-P355</f>
        <v>7031.75</v>
      </c>
      <c r="S355" s="37">
        <v>111</v>
      </c>
    </row>
    <row r="356" spans="1:19" s="6" customFormat="1" ht="15.75" customHeight="1">
      <c r="A356" s="29"/>
      <c r="B356" s="30"/>
      <c r="C356" s="30"/>
      <c r="D356" s="31"/>
      <c r="E356" s="33"/>
      <c r="F356" s="40"/>
      <c r="G356" s="145"/>
      <c r="H356" s="28"/>
      <c r="I356" s="28"/>
      <c r="J356" s="28"/>
      <c r="K356" s="41"/>
      <c r="L356" s="36"/>
      <c r="M356" s="36"/>
      <c r="N356" s="28"/>
      <c r="O356" s="28"/>
      <c r="P356" s="28"/>
      <c r="Q356" s="34"/>
      <c r="R356" s="28"/>
      <c r="S356" s="37"/>
    </row>
    <row r="357" spans="1:19" s="6" customFormat="1" ht="48" customHeight="1">
      <c r="A357" s="29">
        <v>172</v>
      </c>
      <c r="B357" s="38" t="s">
        <v>310</v>
      </c>
      <c r="C357" s="6" t="s">
        <v>91</v>
      </c>
      <c r="D357" s="30" t="s">
        <v>199</v>
      </c>
      <c r="E357" s="48" t="s">
        <v>40</v>
      </c>
      <c r="F357" s="49">
        <v>7500</v>
      </c>
      <c r="G357" s="145"/>
      <c r="H357" s="28">
        <v>25</v>
      </c>
      <c r="I357" s="28">
        <f>+F357*2.87%</f>
        <v>215.25</v>
      </c>
      <c r="J357" s="28">
        <f>+F357*7.1%</f>
        <v>532.5</v>
      </c>
      <c r="K357" s="41">
        <v>82.5</v>
      </c>
      <c r="L357" s="36">
        <f>+F357*3.04%</f>
        <v>228</v>
      </c>
      <c r="M357" s="36">
        <f>+F357*7.09%</f>
        <v>531.75</v>
      </c>
      <c r="N357" s="28"/>
      <c r="O357" s="28">
        <f>SUM(I357:N357)</f>
        <v>1590</v>
      </c>
      <c r="P357" s="28">
        <f>+G357+H357+I357+L357+N357</f>
        <v>468.25</v>
      </c>
      <c r="Q357" s="34">
        <f>+J357+K357+M357</f>
        <v>1146.75</v>
      </c>
      <c r="R357" s="28">
        <f>+F357-P357</f>
        <v>7031.75</v>
      </c>
      <c r="S357" s="37">
        <v>111</v>
      </c>
    </row>
    <row r="358" spans="1:19" s="6" customFormat="1" ht="15.75" customHeight="1">
      <c r="A358" s="29"/>
      <c r="B358" s="30"/>
      <c r="C358" s="30"/>
      <c r="D358" s="31"/>
      <c r="E358" s="33"/>
      <c r="F358" s="40"/>
      <c r="G358" s="145"/>
      <c r="H358" s="28"/>
      <c r="I358" s="28"/>
      <c r="J358" s="28"/>
      <c r="K358" s="41"/>
      <c r="L358" s="36"/>
      <c r="M358" s="36"/>
      <c r="N358" s="28"/>
      <c r="O358" s="28"/>
      <c r="P358" s="28"/>
      <c r="Q358" s="34"/>
      <c r="R358" s="28"/>
      <c r="S358" s="37"/>
    </row>
    <row r="359" spans="1:19" s="6" customFormat="1" ht="48" customHeight="1">
      <c r="A359" s="29">
        <v>173</v>
      </c>
      <c r="B359" s="38" t="s">
        <v>311</v>
      </c>
      <c r="C359" s="30" t="s">
        <v>45</v>
      </c>
      <c r="D359" s="38" t="s">
        <v>74</v>
      </c>
      <c r="E359" s="48" t="s">
        <v>40</v>
      </c>
      <c r="F359" s="49">
        <v>7500</v>
      </c>
      <c r="G359" s="145"/>
      <c r="H359" s="28">
        <v>25</v>
      </c>
      <c r="I359" s="28">
        <f>+F359*2.87%</f>
        <v>215.25</v>
      </c>
      <c r="J359" s="28">
        <f>+F359*7.1%</f>
        <v>532.5</v>
      </c>
      <c r="K359" s="41">
        <v>82.5</v>
      </c>
      <c r="L359" s="36">
        <f>+F359*3.04%</f>
        <v>228</v>
      </c>
      <c r="M359" s="36">
        <f>+F359*7.09%</f>
        <v>531.75</v>
      </c>
      <c r="N359" s="28"/>
      <c r="O359" s="28">
        <f>SUM(I359:N359)</f>
        <v>1590</v>
      </c>
      <c r="P359" s="28">
        <f>+G359+H359+I359+L359+N359</f>
        <v>468.25</v>
      </c>
      <c r="Q359" s="34">
        <f>+J359+K359+M359</f>
        <v>1146.75</v>
      </c>
      <c r="R359" s="28">
        <f>+F359-P359</f>
        <v>7031.75</v>
      </c>
      <c r="S359" s="37">
        <v>111</v>
      </c>
    </row>
    <row r="360" spans="1:19" s="6" customFormat="1" ht="15.75" customHeight="1">
      <c r="A360" s="29"/>
      <c r="B360" s="30"/>
      <c r="C360" s="30"/>
      <c r="D360" s="31"/>
      <c r="E360" s="33"/>
      <c r="F360" s="40"/>
      <c r="G360" s="145"/>
      <c r="H360" s="28"/>
      <c r="I360" s="28"/>
      <c r="J360" s="28"/>
      <c r="K360" s="41"/>
      <c r="L360" s="36"/>
      <c r="M360" s="36"/>
      <c r="N360" s="28"/>
      <c r="O360" s="28"/>
      <c r="P360" s="28"/>
      <c r="Q360" s="34"/>
      <c r="R360" s="28"/>
      <c r="S360" s="37"/>
    </row>
    <row r="361" spans="1:19" s="6" customFormat="1" ht="48" customHeight="1">
      <c r="A361" s="29">
        <v>174</v>
      </c>
      <c r="B361" s="38" t="s">
        <v>312</v>
      </c>
      <c r="C361" s="6" t="s">
        <v>91</v>
      </c>
      <c r="D361" s="30" t="s">
        <v>199</v>
      </c>
      <c r="E361" s="48" t="s">
        <v>40</v>
      </c>
      <c r="F361" s="49">
        <v>15000</v>
      </c>
      <c r="G361" s="145"/>
      <c r="H361" s="28">
        <v>25</v>
      </c>
      <c r="I361" s="28">
        <f>+F361*2.87%</f>
        <v>430.5</v>
      </c>
      <c r="J361" s="28">
        <f>+F361*7.1%</f>
        <v>1065</v>
      </c>
      <c r="K361" s="41">
        <v>165</v>
      </c>
      <c r="L361" s="36">
        <f>+F361*3.04%</f>
        <v>456</v>
      </c>
      <c r="M361" s="36">
        <f>+F361*7.09%</f>
        <v>1063.5</v>
      </c>
      <c r="N361" s="28"/>
      <c r="O361" s="28">
        <f>SUM(I361:N361)</f>
        <v>3180</v>
      </c>
      <c r="P361" s="28">
        <f>+G361+H361+I361+L361+N361</f>
        <v>911.5</v>
      </c>
      <c r="Q361" s="34">
        <f>+J361+K361+M361</f>
        <v>2293.5</v>
      </c>
      <c r="R361" s="28">
        <f>+F361-P361</f>
        <v>14088.5</v>
      </c>
      <c r="S361" s="37">
        <v>111</v>
      </c>
    </row>
    <row r="362" spans="1:19" s="6" customFormat="1" ht="15.75" customHeight="1">
      <c r="A362" s="29"/>
      <c r="B362" s="30"/>
      <c r="C362" s="30"/>
      <c r="D362" s="31"/>
      <c r="E362" s="33"/>
      <c r="F362" s="40"/>
      <c r="G362" s="145"/>
      <c r="H362" s="28"/>
      <c r="I362" s="28"/>
      <c r="J362" s="28"/>
      <c r="K362" s="41"/>
      <c r="L362" s="36"/>
      <c r="M362" s="36"/>
      <c r="N362" s="28"/>
      <c r="O362" s="28"/>
      <c r="P362" s="28"/>
      <c r="Q362" s="34"/>
      <c r="R362" s="28"/>
      <c r="S362" s="37"/>
    </row>
    <row r="363" spans="1:19" s="6" customFormat="1" ht="48" customHeight="1">
      <c r="A363" s="29">
        <v>175</v>
      </c>
      <c r="B363" s="38" t="s">
        <v>313</v>
      </c>
      <c r="C363" s="30" t="s">
        <v>314</v>
      </c>
      <c r="D363" s="38" t="s">
        <v>143</v>
      </c>
      <c r="E363" s="48" t="s">
        <v>40</v>
      </c>
      <c r="F363" s="49">
        <v>85000</v>
      </c>
      <c r="G363" s="145">
        <v>9024.06</v>
      </c>
      <c r="H363" s="28">
        <v>25</v>
      </c>
      <c r="I363" s="28">
        <f>+F363*2.87%</f>
        <v>2439.5</v>
      </c>
      <c r="J363" s="28">
        <f>+F363*7.1%</f>
        <v>6034.9999999999991</v>
      </c>
      <c r="K363" s="41">
        <v>380.38</v>
      </c>
      <c r="L363" s="36">
        <f>+F363*3.04%</f>
        <v>2584</v>
      </c>
      <c r="M363" s="36">
        <f>+F363*7.09%</f>
        <v>6026.5</v>
      </c>
      <c r="N363" s="28"/>
      <c r="O363" s="28">
        <f>SUM(I363:N363)</f>
        <v>17465.379999999997</v>
      </c>
      <c r="P363" s="28">
        <f>+G363+H363+I363+L363+N363</f>
        <v>14072.56</v>
      </c>
      <c r="Q363" s="34">
        <f>+J363+K363+M363</f>
        <v>12441.88</v>
      </c>
      <c r="R363" s="28">
        <f>+F363-P363</f>
        <v>70927.44</v>
      </c>
      <c r="S363" s="37">
        <v>111</v>
      </c>
    </row>
    <row r="364" spans="1:19" s="6" customFormat="1" ht="15.75" customHeight="1">
      <c r="A364" s="29"/>
      <c r="B364" s="30"/>
      <c r="C364" s="30"/>
      <c r="D364" s="31"/>
      <c r="E364" s="33"/>
      <c r="F364" s="40"/>
      <c r="G364" s="145"/>
      <c r="H364" s="28"/>
      <c r="I364" s="28"/>
      <c r="J364" s="28"/>
      <c r="K364" s="41"/>
      <c r="L364" s="36"/>
      <c r="M364" s="36"/>
      <c r="N364" s="28"/>
      <c r="O364" s="28"/>
      <c r="P364" s="28"/>
      <c r="Q364" s="34"/>
      <c r="R364" s="28"/>
      <c r="S364" s="37"/>
    </row>
    <row r="365" spans="1:19" s="6" customFormat="1" ht="48" customHeight="1">
      <c r="A365" s="29">
        <v>176</v>
      </c>
      <c r="B365" s="38" t="s">
        <v>315</v>
      </c>
      <c r="C365" s="6" t="s">
        <v>91</v>
      </c>
      <c r="D365" s="30" t="s">
        <v>199</v>
      </c>
      <c r="E365" s="48" t="s">
        <v>40</v>
      </c>
      <c r="F365" s="49">
        <v>12000</v>
      </c>
      <c r="G365" s="145"/>
      <c r="H365" s="28">
        <v>25</v>
      </c>
      <c r="I365" s="28">
        <f>+F365*2.87%</f>
        <v>344.4</v>
      </c>
      <c r="J365" s="28">
        <f>+F365*7.1%</f>
        <v>851.99999999999989</v>
      </c>
      <c r="K365" s="41">
        <v>132</v>
      </c>
      <c r="L365" s="36">
        <f>+F365*3.04%</f>
        <v>364.8</v>
      </c>
      <c r="M365" s="36">
        <f>+F365*7.09%</f>
        <v>850.80000000000007</v>
      </c>
      <c r="N365" s="28"/>
      <c r="O365" s="28">
        <f>SUM(I365:N365)</f>
        <v>2544</v>
      </c>
      <c r="P365" s="28">
        <f>+G365+H365+I365+L365+N365</f>
        <v>734.2</v>
      </c>
      <c r="Q365" s="34">
        <f>+J365+K365+M365</f>
        <v>1834.8</v>
      </c>
      <c r="R365" s="28">
        <f>+F365-P365</f>
        <v>11265.8</v>
      </c>
      <c r="S365" s="37">
        <v>111</v>
      </c>
    </row>
    <row r="366" spans="1:19" s="6" customFormat="1" ht="15.75" customHeight="1">
      <c r="A366" s="29"/>
      <c r="B366" s="30"/>
      <c r="C366" s="30"/>
      <c r="D366" s="31"/>
      <c r="E366" s="33"/>
      <c r="F366" s="40"/>
      <c r="G366" s="145"/>
      <c r="H366" s="28"/>
      <c r="I366" s="28"/>
      <c r="J366" s="28"/>
      <c r="K366" s="41"/>
      <c r="L366" s="36"/>
      <c r="M366" s="36"/>
      <c r="N366" s="28"/>
      <c r="O366" s="28"/>
      <c r="P366" s="28"/>
      <c r="Q366" s="34"/>
      <c r="R366" s="28"/>
      <c r="S366" s="37"/>
    </row>
    <row r="367" spans="1:19" s="6" customFormat="1" ht="48" customHeight="1">
      <c r="A367" s="29">
        <v>177</v>
      </c>
      <c r="B367" s="38" t="s">
        <v>316</v>
      </c>
      <c r="C367" s="47" t="s">
        <v>33</v>
      </c>
      <c r="D367" s="38" t="s">
        <v>31</v>
      </c>
      <c r="E367" s="48" t="s">
        <v>40</v>
      </c>
      <c r="F367" s="49">
        <v>10000</v>
      </c>
      <c r="G367" s="145"/>
      <c r="H367" s="28">
        <v>25</v>
      </c>
      <c r="I367" s="28">
        <f>+F367*2.87%</f>
        <v>287</v>
      </c>
      <c r="J367" s="28">
        <f>+F367*7.1%</f>
        <v>709.99999999999989</v>
      </c>
      <c r="K367" s="41">
        <v>110</v>
      </c>
      <c r="L367" s="36">
        <f>+F367*3.04%</f>
        <v>304</v>
      </c>
      <c r="M367" s="36">
        <f>+F367*7.09%</f>
        <v>709</v>
      </c>
      <c r="N367" s="28"/>
      <c r="O367" s="28">
        <f>SUM(I367:N367)</f>
        <v>2120</v>
      </c>
      <c r="P367" s="28">
        <f>+G367+H367+I367+L367+N367</f>
        <v>616</v>
      </c>
      <c r="Q367" s="34">
        <f>+J367+K367+M367</f>
        <v>1529</v>
      </c>
      <c r="R367" s="28">
        <f>+F367-P367</f>
        <v>9384</v>
      </c>
      <c r="S367" s="37">
        <v>111</v>
      </c>
    </row>
    <row r="368" spans="1:19" s="6" customFormat="1" ht="15.75" customHeight="1">
      <c r="A368" s="29"/>
      <c r="B368" s="30"/>
      <c r="C368" s="30"/>
      <c r="D368" s="31"/>
      <c r="E368" s="33"/>
      <c r="F368" s="40"/>
      <c r="G368" s="145"/>
      <c r="H368" s="28"/>
      <c r="I368" s="28"/>
      <c r="J368" s="28"/>
      <c r="K368" s="41"/>
      <c r="L368" s="36"/>
      <c r="M368" s="36"/>
      <c r="N368" s="28"/>
      <c r="O368" s="28"/>
      <c r="P368" s="28"/>
      <c r="Q368" s="34"/>
      <c r="R368" s="28"/>
      <c r="S368" s="37"/>
    </row>
    <row r="369" spans="1:19" s="6" customFormat="1" ht="48" customHeight="1">
      <c r="A369" s="29">
        <v>178</v>
      </c>
      <c r="B369" s="38" t="s">
        <v>353</v>
      </c>
      <c r="C369" s="30" t="s">
        <v>45</v>
      </c>
      <c r="D369" s="38" t="s">
        <v>74</v>
      </c>
      <c r="E369" s="48" t="s">
        <v>40</v>
      </c>
      <c r="F369" s="49">
        <v>7500</v>
      </c>
      <c r="G369" s="145"/>
      <c r="H369" s="28">
        <v>25</v>
      </c>
      <c r="I369" s="28">
        <f>+F369*2.87%</f>
        <v>215.25</v>
      </c>
      <c r="J369" s="28">
        <f>+F369*7.1%</f>
        <v>532.5</v>
      </c>
      <c r="K369" s="41">
        <v>82.5</v>
      </c>
      <c r="L369" s="36">
        <f>+F369*3.04%</f>
        <v>228</v>
      </c>
      <c r="M369" s="36">
        <f>+F369*7.09%</f>
        <v>531.75</v>
      </c>
      <c r="N369" s="28"/>
      <c r="O369" s="28">
        <f>SUM(I369:N369)</f>
        <v>1590</v>
      </c>
      <c r="P369" s="28">
        <f>+G369+H369+I369+L369+N369</f>
        <v>468.25</v>
      </c>
      <c r="Q369" s="34">
        <f>+J369+K369+M369</f>
        <v>1146.75</v>
      </c>
      <c r="R369" s="28">
        <f>+F369-P369</f>
        <v>7031.75</v>
      </c>
      <c r="S369" s="37">
        <v>111</v>
      </c>
    </row>
    <row r="370" spans="1:19" s="6" customFormat="1" ht="15.75" customHeight="1">
      <c r="A370" s="29"/>
      <c r="B370" s="30"/>
      <c r="C370" s="30"/>
      <c r="D370" s="31"/>
      <c r="E370" s="33"/>
      <c r="F370" s="40"/>
      <c r="G370" s="145"/>
      <c r="H370" s="28"/>
      <c r="I370" s="28"/>
      <c r="J370" s="28"/>
      <c r="K370" s="41"/>
      <c r="L370" s="36"/>
      <c r="M370" s="36"/>
      <c r="N370" s="28"/>
      <c r="O370" s="28"/>
      <c r="P370" s="28"/>
      <c r="Q370" s="34"/>
      <c r="R370" s="28"/>
      <c r="S370" s="37"/>
    </row>
    <row r="371" spans="1:19" s="6" customFormat="1" ht="48" customHeight="1">
      <c r="A371" s="29">
        <v>179</v>
      </c>
      <c r="B371" s="38" t="s">
        <v>354</v>
      </c>
      <c r="C371" s="30" t="s">
        <v>45</v>
      </c>
      <c r="D371" s="38" t="s">
        <v>74</v>
      </c>
      <c r="E371" s="48" t="s">
        <v>40</v>
      </c>
      <c r="F371" s="49">
        <v>7500</v>
      </c>
      <c r="G371" s="145"/>
      <c r="H371" s="28">
        <v>25</v>
      </c>
      <c r="I371" s="28">
        <f>+F371*2.87%</f>
        <v>215.25</v>
      </c>
      <c r="J371" s="28">
        <f>+F371*7.1%</f>
        <v>532.5</v>
      </c>
      <c r="K371" s="41">
        <v>82.5</v>
      </c>
      <c r="L371" s="36">
        <f>+F371*3.04%</f>
        <v>228</v>
      </c>
      <c r="M371" s="36">
        <f>+F371*7.09%</f>
        <v>531.75</v>
      </c>
      <c r="N371" s="28"/>
      <c r="O371" s="28">
        <f>SUM(I371:N371)</f>
        <v>1590</v>
      </c>
      <c r="P371" s="28">
        <f>+G371+H371+I371+L371+N371</f>
        <v>468.25</v>
      </c>
      <c r="Q371" s="34">
        <f>+J371+K371+M371</f>
        <v>1146.75</v>
      </c>
      <c r="R371" s="28">
        <f>+F371-P371</f>
        <v>7031.75</v>
      </c>
      <c r="S371" s="37">
        <v>111</v>
      </c>
    </row>
    <row r="372" spans="1:19" s="6" customFormat="1" ht="15.75" customHeight="1">
      <c r="A372" s="29"/>
      <c r="B372" s="30"/>
      <c r="C372" s="30"/>
      <c r="D372" s="31"/>
      <c r="E372" s="33"/>
      <c r="F372" s="40"/>
      <c r="G372" s="145"/>
      <c r="H372" s="28"/>
      <c r="I372" s="28"/>
      <c r="J372" s="28"/>
      <c r="K372" s="41"/>
      <c r="L372" s="36"/>
      <c r="M372" s="36"/>
      <c r="N372" s="28"/>
      <c r="O372" s="28"/>
      <c r="P372" s="28"/>
      <c r="Q372" s="34"/>
      <c r="R372" s="28"/>
      <c r="S372" s="37"/>
    </row>
    <row r="373" spans="1:19" s="6" customFormat="1" ht="48" customHeight="1">
      <c r="A373" s="29">
        <v>180</v>
      </c>
      <c r="B373" s="38" t="s">
        <v>355</v>
      </c>
      <c r="C373" s="30" t="s">
        <v>45</v>
      </c>
      <c r="D373" s="38" t="s">
        <v>74</v>
      </c>
      <c r="E373" s="48" t="s">
        <v>40</v>
      </c>
      <c r="F373" s="49">
        <v>7500</v>
      </c>
      <c r="G373" s="145"/>
      <c r="H373" s="28">
        <v>25</v>
      </c>
      <c r="I373" s="28">
        <f>+F373*2.87%</f>
        <v>215.25</v>
      </c>
      <c r="J373" s="28">
        <f>+F373*7.1%</f>
        <v>532.5</v>
      </c>
      <c r="K373" s="41">
        <v>82.5</v>
      </c>
      <c r="L373" s="36">
        <f>+F373*3.04%</f>
        <v>228</v>
      </c>
      <c r="M373" s="36">
        <f>+F373*7.09%</f>
        <v>531.75</v>
      </c>
      <c r="N373" s="28"/>
      <c r="O373" s="28">
        <f>SUM(I373:N373)</f>
        <v>1590</v>
      </c>
      <c r="P373" s="28">
        <f>+G373+H373+I373+L373+N373</f>
        <v>468.25</v>
      </c>
      <c r="Q373" s="34">
        <f>+J373+K373+M373</f>
        <v>1146.75</v>
      </c>
      <c r="R373" s="28">
        <f>+F373-P373</f>
        <v>7031.75</v>
      </c>
      <c r="S373" s="37">
        <v>111</v>
      </c>
    </row>
    <row r="374" spans="1:19" s="6" customFormat="1" ht="15.75" customHeight="1">
      <c r="A374" s="29"/>
      <c r="B374" s="30"/>
      <c r="C374" s="30"/>
      <c r="D374" s="31"/>
      <c r="E374" s="33"/>
      <c r="F374" s="40"/>
      <c r="G374" s="145"/>
      <c r="H374" s="28"/>
      <c r="I374" s="28"/>
      <c r="J374" s="28"/>
      <c r="K374" s="41"/>
      <c r="L374" s="36"/>
      <c r="M374" s="36"/>
      <c r="N374" s="28"/>
      <c r="O374" s="28"/>
      <c r="P374" s="28"/>
      <c r="Q374" s="34"/>
      <c r="R374" s="28"/>
      <c r="S374" s="37"/>
    </row>
    <row r="375" spans="1:19" s="6" customFormat="1" ht="48" customHeight="1">
      <c r="A375" s="29">
        <v>181</v>
      </c>
      <c r="B375" s="38" t="s">
        <v>421</v>
      </c>
      <c r="C375" s="6" t="s">
        <v>56</v>
      </c>
      <c r="D375" s="30" t="s">
        <v>128</v>
      </c>
      <c r="E375" s="48" t="s">
        <v>40</v>
      </c>
      <c r="F375" s="49">
        <v>15000</v>
      </c>
      <c r="G375" s="145"/>
      <c r="H375" s="28">
        <v>25</v>
      </c>
      <c r="I375" s="28">
        <f>+F375*2.87%</f>
        <v>430.5</v>
      </c>
      <c r="J375" s="28">
        <f>+F375*7.1%</f>
        <v>1065</v>
      </c>
      <c r="K375" s="41">
        <v>165</v>
      </c>
      <c r="L375" s="36">
        <f>+F375*3.04%</f>
        <v>456</v>
      </c>
      <c r="M375" s="36">
        <f>+F375*7.09%</f>
        <v>1063.5</v>
      </c>
      <c r="N375" s="28"/>
      <c r="O375" s="28">
        <f>SUM(I375:N375)</f>
        <v>3180</v>
      </c>
      <c r="P375" s="28">
        <f>+G375+H375+I375+L375+N375</f>
        <v>911.5</v>
      </c>
      <c r="Q375" s="34">
        <f>+J375+K375+M375</f>
        <v>2293.5</v>
      </c>
      <c r="R375" s="28">
        <f>+F375-P375</f>
        <v>14088.5</v>
      </c>
      <c r="S375" s="37">
        <v>111</v>
      </c>
    </row>
    <row r="376" spans="1:19" s="6" customFormat="1" ht="15.75" customHeight="1">
      <c r="A376" s="29"/>
      <c r="B376" s="30"/>
      <c r="C376" s="30"/>
      <c r="D376" s="31"/>
      <c r="E376" s="33"/>
      <c r="F376" s="40"/>
      <c r="G376" s="145"/>
      <c r="H376" s="28"/>
      <c r="I376" s="28"/>
      <c r="J376" s="28"/>
      <c r="K376" s="41"/>
      <c r="L376" s="36"/>
      <c r="M376" s="36"/>
      <c r="N376" s="28"/>
      <c r="O376" s="28"/>
      <c r="P376" s="28"/>
      <c r="Q376" s="34"/>
      <c r="R376" s="28"/>
      <c r="S376" s="37"/>
    </row>
    <row r="377" spans="1:19" s="6" customFormat="1" ht="48" customHeight="1">
      <c r="A377" s="29">
        <v>182</v>
      </c>
      <c r="B377" s="38" t="s">
        <v>356</v>
      </c>
      <c r="C377" s="6" t="s">
        <v>121</v>
      </c>
      <c r="D377" s="30" t="s">
        <v>199</v>
      </c>
      <c r="E377" s="48" t="s">
        <v>40</v>
      </c>
      <c r="F377" s="49">
        <v>15000</v>
      </c>
      <c r="G377" s="145"/>
      <c r="H377" s="28">
        <v>25</v>
      </c>
      <c r="I377" s="28">
        <f>+F377*2.87%</f>
        <v>430.5</v>
      </c>
      <c r="J377" s="28">
        <f>+F377*7.1%</f>
        <v>1065</v>
      </c>
      <c r="K377" s="41">
        <v>165</v>
      </c>
      <c r="L377" s="36">
        <f>+F377*3.04%</f>
        <v>456</v>
      </c>
      <c r="M377" s="36">
        <f>+F377*7.09%</f>
        <v>1063.5</v>
      </c>
      <c r="N377" s="28"/>
      <c r="O377" s="28">
        <f>SUM(I377:N377)</f>
        <v>3180</v>
      </c>
      <c r="P377" s="28">
        <f>+G377+H377+I377+L377+N377</f>
        <v>911.5</v>
      </c>
      <c r="Q377" s="34">
        <f>+J377+K377+M377</f>
        <v>2293.5</v>
      </c>
      <c r="R377" s="28">
        <f>+F377-P377</f>
        <v>14088.5</v>
      </c>
      <c r="S377" s="37">
        <v>111</v>
      </c>
    </row>
    <row r="378" spans="1:19" s="6" customFormat="1" ht="15.75" customHeight="1">
      <c r="A378" s="29"/>
      <c r="B378" s="30"/>
      <c r="C378" s="30"/>
      <c r="D378" s="31"/>
      <c r="E378" s="33"/>
      <c r="F378" s="40"/>
      <c r="G378" s="145"/>
      <c r="H378" s="28"/>
      <c r="I378" s="28"/>
      <c r="J378" s="28"/>
      <c r="K378" s="41"/>
      <c r="L378" s="36"/>
      <c r="M378" s="36"/>
      <c r="N378" s="28"/>
      <c r="O378" s="28"/>
      <c r="P378" s="28"/>
      <c r="Q378" s="34"/>
      <c r="R378" s="28"/>
      <c r="S378" s="37"/>
    </row>
    <row r="379" spans="1:19" s="6" customFormat="1" ht="48" customHeight="1">
      <c r="A379" s="29">
        <v>183</v>
      </c>
      <c r="B379" s="38" t="s">
        <v>357</v>
      </c>
      <c r="C379" s="47" t="s">
        <v>33</v>
      </c>
      <c r="D379" s="38" t="s">
        <v>31</v>
      </c>
      <c r="E379" s="48" t="s">
        <v>40</v>
      </c>
      <c r="F379" s="49">
        <v>7500</v>
      </c>
      <c r="G379" s="145"/>
      <c r="H379" s="28">
        <v>25</v>
      </c>
      <c r="I379" s="28">
        <f>+F379*2.87%</f>
        <v>215.25</v>
      </c>
      <c r="J379" s="28">
        <f>+F379*7.1%</f>
        <v>532.5</v>
      </c>
      <c r="K379" s="41">
        <v>82.5</v>
      </c>
      <c r="L379" s="36">
        <f>+F379*3.04%</f>
        <v>228</v>
      </c>
      <c r="M379" s="36">
        <f>+F379*7.09%</f>
        <v>531.75</v>
      </c>
      <c r="N379" s="28"/>
      <c r="O379" s="28">
        <f>SUM(I379:N379)</f>
        <v>1590</v>
      </c>
      <c r="P379" s="28">
        <f>+G379+H379+I379+L379+N379</f>
        <v>468.25</v>
      </c>
      <c r="Q379" s="34">
        <f>+J379+K379+M379</f>
        <v>1146.75</v>
      </c>
      <c r="R379" s="28">
        <f>+F379-P379</f>
        <v>7031.75</v>
      </c>
      <c r="S379" s="37">
        <v>111</v>
      </c>
    </row>
    <row r="380" spans="1:19" s="6" customFormat="1" ht="15.75" customHeight="1">
      <c r="A380" s="29"/>
      <c r="B380" s="30"/>
      <c r="C380" s="30"/>
      <c r="D380" s="31"/>
      <c r="E380" s="33"/>
      <c r="F380" s="40"/>
      <c r="G380" s="145"/>
      <c r="H380" s="28"/>
      <c r="I380" s="28"/>
      <c r="J380" s="28"/>
      <c r="K380" s="41"/>
      <c r="L380" s="36"/>
      <c r="M380" s="36"/>
      <c r="N380" s="28"/>
      <c r="O380" s="28"/>
      <c r="P380" s="28"/>
      <c r="Q380" s="34"/>
      <c r="R380" s="28"/>
      <c r="S380" s="37"/>
    </row>
    <row r="381" spans="1:19" s="6" customFormat="1" ht="48" customHeight="1">
      <c r="A381" s="29">
        <v>184</v>
      </c>
      <c r="B381" s="38" t="s">
        <v>358</v>
      </c>
      <c r="C381" s="30" t="s">
        <v>140</v>
      </c>
      <c r="D381" s="38" t="s">
        <v>417</v>
      </c>
      <c r="E381" s="48" t="s">
        <v>40</v>
      </c>
      <c r="F381" s="49">
        <v>50000</v>
      </c>
      <c r="G381" s="145">
        <v>2057.71</v>
      </c>
      <c r="H381" s="28">
        <v>25</v>
      </c>
      <c r="I381" s="28">
        <f>+F381*2.87%</f>
        <v>1435</v>
      </c>
      <c r="J381" s="28">
        <f>+F381*7.1%</f>
        <v>3549.9999999999995</v>
      </c>
      <c r="K381" s="41">
        <v>380.38</v>
      </c>
      <c r="L381" s="36">
        <f>+F381*3.04%</f>
        <v>1520</v>
      </c>
      <c r="M381" s="36">
        <f>+F381*7.09%</f>
        <v>3545.0000000000005</v>
      </c>
      <c r="N381" s="28"/>
      <c r="O381" s="28">
        <f>SUM(I381:N381)</f>
        <v>10430.380000000001</v>
      </c>
      <c r="P381" s="28">
        <f>+G381+H381+I381+L381+N381</f>
        <v>5037.71</v>
      </c>
      <c r="Q381" s="34">
        <f>+J381+K381+M381</f>
        <v>7475.38</v>
      </c>
      <c r="R381" s="28">
        <f>+F381-P381</f>
        <v>44962.29</v>
      </c>
      <c r="S381" s="37">
        <v>111</v>
      </c>
    </row>
    <row r="382" spans="1:19" s="6" customFormat="1" ht="15.75" customHeight="1">
      <c r="A382" s="29"/>
      <c r="B382" s="30"/>
      <c r="C382" s="30"/>
      <c r="D382" s="31"/>
      <c r="E382" s="33"/>
      <c r="F382" s="40"/>
      <c r="G382" s="145"/>
      <c r="H382" s="28"/>
      <c r="I382" s="28"/>
      <c r="J382" s="28"/>
      <c r="K382" s="41"/>
      <c r="L382" s="36"/>
      <c r="M382" s="36"/>
      <c r="N382" s="28"/>
      <c r="O382" s="28"/>
      <c r="P382" s="28"/>
      <c r="Q382" s="34"/>
      <c r="R382" s="28"/>
      <c r="S382" s="37"/>
    </row>
    <row r="383" spans="1:19" s="6" customFormat="1" ht="48" customHeight="1">
      <c r="A383" s="29">
        <v>185</v>
      </c>
      <c r="B383" s="38" t="s">
        <v>359</v>
      </c>
      <c r="C383" s="6" t="s">
        <v>121</v>
      </c>
      <c r="D383" s="30" t="s">
        <v>199</v>
      </c>
      <c r="E383" s="48" t="s">
        <v>40</v>
      </c>
      <c r="F383" s="49">
        <v>15000</v>
      </c>
      <c r="G383" s="145"/>
      <c r="H383" s="28">
        <v>25</v>
      </c>
      <c r="I383" s="28">
        <f>+F383*2.87%</f>
        <v>430.5</v>
      </c>
      <c r="J383" s="28">
        <f>+F383*7.1%</f>
        <v>1065</v>
      </c>
      <c r="K383" s="41">
        <v>165</v>
      </c>
      <c r="L383" s="36">
        <f>+F383*3.04%</f>
        <v>456</v>
      </c>
      <c r="M383" s="36">
        <f>+F383*7.09%</f>
        <v>1063.5</v>
      </c>
      <c r="N383" s="28"/>
      <c r="O383" s="28">
        <f>SUM(I383:N383)</f>
        <v>3180</v>
      </c>
      <c r="P383" s="28">
        <f>+G383+H383+I383+L383+N383</f>
        <v>911.5</v>
      </c>
      <c r="Q383" s="34">
        <f>+J383+K383+M383</f>
        <v>2293.5</v>
      </c>
      <c r="R383" s="28">
        <f>+F383-P383</f>
        <v>14088.5</v>
      </c>
      <c r="S383" s="37">
        <v>111</v>
      </c>
    </row>
    <row r="384" spans="1:19" s="6" customFormat="1" ht="15.75" customHeight="1">
      <c r="A384" s="29"/>
      <c r="B384" s="30"/>
      <c r="C384" s="30"/>
      <c r="D384" s="31"/>
      <c r="E384" s="33"/>
      <c r="F384" s="40"/>
      <c r="G384" s="145"/>
      <c r="H384" s="28"/>
      <c r="I384" s="28"/>
      <c r="J384" s="28"/>
      <c r="K384" s="41"/>
      <c r="L384" s="36"/>
      <c r="M384" s="36"/>
      <c r="N384" s="28"/>
      <c r="O384" s="28"/>
      <c r="P384" s="28"/>
      <c r="Q384" s="34"/>
      <c r="R384" s="28"/>
      <c r="S384" s="37"/>
    </row>
    <row r="385" spans="1:19" s="6" customFormat="1" ht="48" customHeight="1">
      <c r="A385" s="29">
        <v>186</v>
      </c>
      <c r="B385" s="38" t="s">
        <v>360</v>
      </c>
      <c r="C385" s="30" t="s">
        <v>140</v>
      </c>
      <c r="D385" s="38" t="s">
        <v>361</v>
      </c>
      <c r="E385" s="48" t="s">
        <v>40</v>
      </c>
      <c r="F385" s="49">
        <v>15000</v>
      </c>
      <c r="G385" s="145"/>
      <c r="H385" s="28">
        <v>25</v>
      </c>
      <c r="I385" s="28">
        <f>+F385*2.87%</f>
        <v>430.5</v>
      </c>
      <c r="J385" s="28">
        <f>+F385*7.1%</f>
        <v>1065</v>
      </c>
      <c r="K385" s="41">
        <v>165</v>
      </c>
      <c r="L385" s="36">
        <f>+F385*3.04%</f>
        <v>456</v>
      </c>
      <c r="M385" s="36">
        <f>+F385*7.09%</f>
        <v>1063.5</v>
      </c>
      <c r="N385" s="28"/>
      <c r="O385" s="28">
        <f>SUM(I385:N385)</f>
        <v>3180</v>
      </c>
      <c r="P385" s="28">
        <f>+G385+H385+I385+L385+N385</f>
        <v>911.5</v>
      </c>
      <c r="Q385" s="34">
        <f>+J385+K385+M385</f>
        <v>2293.5</v>
      </c>
      <c r="R385" s="28">
        <f>+F385-P385</f>
        <v>14088.5</v>
      </c>
      <c r="S385" s="37">
        <v>111</v>
      </c>
    </row>
    <row r="386" spans="1:19" s="6" customFormat="1" ht="15.75" customHeight="1">
      <c r="A386" s="29"/>
      <c r="B386" s="30"/>
      <c r="C386" s="30"/>
      <c r="D386" s="31"/>
      <c r="E386" s="33"/>
      <c r="F386" s="40"/>
      <c r="G386" s="145"/>
      <c r="H386" s="28"/>
      <c r="I386" s="28"/>
      <c r="J386" s="28"/>
      <c r="K386" s="41"/>
      <c r="L386" s="36"/>
      <c r="M386" s="36"/>
      <c r="N386" s="28"/>
      <c r="O386" s="28"/>
      <c r="P386" s="28"/>
      <c r="Q386" s="34"/>
      <c r="R386" s="28"/>
      <c r="S386" s="37"/>
    </row>
    <row r="387" spans="1:19" s="6" customFormat="1" ht="48" customHeight="1">
      <c r="A387" s="29">
        <v>187</v>
      </c>
      <c r="B387" s="38" t="s">
        <v>362</v>
      </c>
      <c r="C387" s="47" t="s">
        <v>33</v>
      </c>
      <c r="D387" s="38" t="s">
        <v>31</v>
      </c>
      <c r="E387" s="48" t="s">
        <v>40</v>
      </c>
      <c r="F387" s="49">
        <v>7500</v>
      </c>
      <c r="G387" s="145"/>
      <c r="H387" s="28">
        <v>25</v>
      </c>
      <c r="I387" s="28">
        <f>+F387*2.87%</f>
        <v>215.25</v>
      </c>
      <c r="J387" s="28">
        <f>+F387*7.1%</f>
        <v>532.5</v>
      </c>
      <c r="K387" s="41">
        <v>82.5</v>
      </c>
      <c r="L387" s="36">
        <f>+F387*3.04%</f>
        <v>228</v>
      </c>
      <c r="M387" s="36">
        <f>+F387*7.09%</f>
        <v>531.75</v>
      </c>
      <c r="N387" s="28"/>
      <c r="O387" s="28">
        <f>SUM(I387:N387)</f>
        <v>1590</v>
      </c>
      <c r="P387" s="28">
        <f>+G387+H387+I387+L387+N387</f>
        <v>468.25</v>
      </c>
      <c r="Q387" s="34">
        <f>+J387+K387+M387</f>
        <v>1146.75</v>
      </c>
      <c r="R387" s="28">
        <f>+F387-P387</f>
        <v>7031.75</v>
      </c>
      <c r="S387" s="37">
        <v>111</v>
      </c>
    </row>
    <row r="388" spans="1:19" s="6" customFormat="1" ht="15.75" customHeight="1">
      <c r="A388" s="29"/>
      <c r="B388" s="30"/>
      <c r="C388" s="30"/>
      <c r="D388" s="31"/>
      <c r="E388" s="33"/>
      <c r="F388" s="40"/>
      <c r="G388" s="145"/>
      <c r="H388" s="28"/>
      <c r="I388" s="28"/>
      <c r="J388" s="28"/>
      <c r="K388" s="41"/>
      <c r="L388" s="36"/>
      <c r="M388" s="36"/>
      <c r="N388" s="28"/>
      <c r="O388" s="28"/>
      <c r="P388" s="28"/>
      <c r="Q388" s="34"/>
      <c r="R388" s="28"/>
      <c r="S388" s="37"/>
    </row>
    <row r="389" spans="1:19" s="6" customFormat="1" ht="48" customHeight="1">
      <c r="A389" s="29">
        <v>188</v>
      </c>
      <c r="B389" s="38" t="s">
        <v>317</v>
      </c>
      <c r="C389" s="30" t="s">
        <v>121</v>
      </c>
      <c r="D389" s="30" t="s">
        <v>199</v>
      </c>
      <c r="E389" s="48" t="s">
        <v>40</v>
      </c>
      <c r="F389" s="49">
        <v>15000</v>
      </c>
      <c r="G389" s="145"/>
      <c r="H389" s="28">
        <v>25</v>
      </c>
      <c r="I389" s="28">
        <f>+F389*2.87%</f>
        <v>430.5</v>
      </c>
      <c r="J389" s="28">
        <f>+F389*7.1%</f>
        <v>1065</v>
      </c>
      <c r="K389" s="41">
        <v>165</v>
      </c>
      <c r="L389" s="36">
        <f>+F389*3.04%</f>
        <v>456</v>
      </c>
      <c r="M389" s="36">
        <f>+F389*7.09%</f>
        <v>1063.5</v>
      </c>
      <c r="N389" s="28"/>
      <c r="O389" s="28">
        <f>SUM(I389:N389)</f>
        <v>3180</v>
      </c>
      <c r="P389" s="28">
        <f>+G389+H389+I389+L389+N389</f>
        <v>911.5</v>
      </c>
      <c r="Q389" s="34">
        <f>+J389+K389+M389</f>
        <v>2293.5</v>
      </c>
      <c r="R389" s="28">
        <f>+F389-P389</f>
        <v>14088.5</v>
      </c>
      <c r="S389" s="37">
        <v>111</v>
      </c>
    </row>
    <row r="390" spans="1:19" s="6" customFormat="1" ht="15.75" customHeight="1">
      <c r="A390" s="29"/>
      <c r="B390" s="38"/>
      <c r="C390" s="30"/>
      <c r="D390" s="31"/>
      <c r="E390" s="33"/>
      <c r="F390" s="49"/>
      <c r="G390" s="145"/>
      <c r="H390" s="28"/>
      <c r="I390" s="28"/>
      <c r="J390" s="28"/>
      <c r="K390" s="41"/>
      <c r="L390" s="36"/>
      <c r="M390" s="36"/>
      <c r="N390" s="28"/>
      <c r="O390" s="28"/>
      <c r="P390" s="28"/>
      <c r="Q390" s="34"/>
      <c r="R390" s="28"/>
      <c r="S390" s="37"/>
    </row>
    <row r="391" spans="1:19" s="6" customFormat="1" ht="48" customHeight="1">
      <c r="A391" s="29">
        <v>189</v>
      </c>
      <c r="B391" s="38" t="s">
        <v>318</v>
      </c>
      <c r="C391" s="30" t="s">
        <v>121</v>
      </c>
      <c r="D391" s="30" t="s">
        <v>199</v>
      </c>
      <c r="E391" s="48" t="s">
        <v>40</v>
      </c>
      <c r="F391" s="49">
        <v>15000</v>
      </c>
      <c r="G391" s="145"/>
      <c r="H391" s="28">
        <v>25</v>
      </c>
      <c r="I391" s="28">
        <f>+F391*2.87%</f>
        <v>430.5</v>
      </c>
      <c r="J391" s="28">
        <f>+F391*7.1%</f>
        <v>1065</v>
      </c>
      <c r="K391" s="41">
        <v>165</v>
      </c>
      <c r="L391" s="36">
        <f>+F391*3.04%</f>
        <v>456</v>
      </c>
      <c r="M391" s="36">
        <f>+F391*7.09%</f>
        <v>1063.5</v>
      </c>
      <c r="N391" s="28"/>
      <c r="O391" s="28">
        <f>SUM(I391:N391)</f>
        <v>3180</v>
      </c>
      <c r="P391" s="28">
        <f>+G391+H391+I391+L391+N391</f>
        <v>911.5</v>
      </c>
      <c r="Q391" s="34">
        <f>+J391+K391+M391</f>
        <v>2293.5</v>
      </c>
      <c r="R391" s="28">
        <f>+F391-P391</f>
        <v>14088.5</v>
      </c>
      <c r="S391" s="37">
        <v>111</v>
      </c>
    </row>
    <row r="392" spans="1:19" s="6" customFormat="1" ht="15.75" customHeight="1">
      <c r="A392" s="29"/>
      <c r="B392" s="38"/>
      <c r="C392" s="30"/>
      <c r="D392" s="31"/>
      <c r="E392" s="33"/>
      <c r="F392" s="49"/>
      <c r="G392" s="145"/>
      <c r="H392" s="28"/>
      <c r="I392" s="28"/>
      <c r="J392" s="28"/>
      <c r="K392" s="41"/>
      <c r="L392" s="36"/>
      <c r="M392" s="36"/>
      <c r="N392" s="28"/>
      <c r="O392" s="28"/>
      <c r="P392" s="28"/>
      <c r="Q392" s="34"/>
      <c r="R392" s="28"/>
      <c r="S392" s="37"/>
    </row>
    <row r="393" spans="1:19" s="6" customFormat="1" ht="48" customHeight="1">
      <c r="A393" s="29">
        <v>190</v>
      </c>
      <c r="B393" s="38" t="s">
        <v>349</v>
      </c>
      <c r="C393" s="30" t="s">
        <v>121</v>
      </c>
      <c r="D393" s="30" t="s">
        <v>199</v>
      </c>
      <c r="E393" s="48" t="s">
        <v>40</v>
      </c>
      <c r="F393" s="49">
        <v>15000</v>
      </c>
      <c r="G393" s="145"/>
      <c r="H393" s="28">
        <v>25</v>
      </c>
      <c r="I393" s="28">
        <f>+F393*2.87%</f>
        <v>430.5</v>
      </c>
      <c r="J393" s="28">
        <f>+F393*7.1%</f>
        <v>1065</v>
      </c>
      <c r="K393" s="41">
        <v>165</v>
      </c>
      <c r="L393" s="36">
        <f>+F393*3.04%</f>
        <v>456</v>
      </c>
      <c r="M393" s="36">
        <f>+F393*7.09%</f>
        <v>1063.5</v>
      </c>
      <c r="N393" s="28"/>
      <c r="O393" s="28">
        <f>SUM(I393:N393)</f>
        <v>3180</v>
      </c>
      <c r="P393" s="28">
        <f>+G393+H393+I393+L393+N393</f>
        <v>911.5</v>
      </c>
      <c r="Q393" s="34">
        <f>+J393+K393+M393</f>
        <v>2293.5</v>
      </c>
      <c r="R393" s="28">
        <f>+F393-P393</f>
        <v>14088.5</v>
      </c>
      <c r="S393" s="37">
        <v>111</v>
      </c>
    </row>
    <row r="394" spans="1:19" s="6" customFormat="1" ht="15.75" customHeight="1">
      <c r="A394" s="29"/>
      <c r="B394" s="38"/>
      <c r="C394" s="30"/>
      <c r="D394" s="31"/>
      <c r="E394" s="33"/>
      <c r="F394" s="49"/>
      <c r="G394" s="145"/>
      <c r="H394" s="28"/>
      <c r="I394" s="28"/>
      <c r="J394" s="28"/>
      <c r="K394" s="41"/>
      <c r="L394" s="36"/>
      <c r="M394" s="36"/>
      <c r="N394" s="28"/>
      <c r="O394" s="28"/>
      <c r="P394" s="28"/>
      <c r="Q394" s="34"/>
      <c r="R394" s="28"/>
      <c r="S394" s="37"/>
    </row>
    <row r="395" spans="1:19" s="6" customFormat="1" ht="48" customHeight="1">
      <c r="A395" s="29">
        <v>191</v>
      </c>
      <c r="B395" s="38" t="s">
        <v>319</v>
      </c>
      <c r="C395" s="30" t="s">
        <v>121</v>
      </c>
      <c r="D395" s="30" t="s">
        <v>199</v>
      </c>
      <c r="E395" s="48" t="s">
        <v>40</v>
      </c>
      <c r="F395" s="49">
        <v>15000</v>
      </c>
      <c r="G395" s="145"/>
      <c r="H395" s="28">
        <v>25</v>
      </c>
      <c r="I395" s="28">
        <f>+F395*2.87%</f>
        <v>430.5</v>
      </c>
      <c r="J395" s="28">
        <f>+F395*7.1%</f>
        <v>1065</v>
      </c>
      <c r="K395" s="41">
        <v>165</v>
      </c>
      <c r="L395" s="36">
        <f>+F395*3.04%</f>
        <v>456</v>
      </c>
      <c r="M395" s="36">
        <f>+F395*7.09%</f>
        <v>1063.5</v>
      </c>
      <c r="N395" s="28"/>
      <c r="O395" s="28">
        <f>SUM(I395:N395)</f>
        <v>3180</v>
      </c>
      <c r="P395" s="28">
        <f>+G395+H395+I395+L395+N395</f>
        <v>911.5</v>
      </c>
      <c r="Q395" s="34">
        <f>+J395+K395+M395</f>
        <v>2293.5</v>
      </c>
      <c r="R395" s="28">
        <f>+F395-P395</f>
        <v>14088.5</v>
      </c>
      <c r="S395" s="37">
        <v>111</v>
      </c>
    </row>
    <row r="396" spans="1:19" s="6" customFormat="1" ht="15.75" customHeight="1">
      <c r="A396" s="29"/>
      <c r="B396" s="38"/>
      <c r="C396" s="30"/>
      <c r="D396" s="31"/>
      <c r="E396" s="33"/>
      <c r="F396" s="49"/>
      <c r="G396" s="145"/>
      <c r="H396" s="28"/>
      <c r="I396" s="28"/>
      <c r="J396" s="28"/>
      <c r="K396" s="41"/>
      <c r="L396" s="36"/>
      <c r="M396" s="36"/>
      <c r="N396" s="28"/>
      <c r="O396" s="28"/>
      <c r="P396" s="28"/>
      <c r="Q396" s="34"/>
      <c r="R396" s="28"/>
      <c r="S396" s="37"/>
    </row>
    <row r="397" spans="1:19" s="6" customFormat="1" ht="48" customHeight="1">
      <c r="A397" s="29">
        <v>192</v>
      </c>
      <c r="B397" s="38" t="s">
        <v>320</v>
      </c>
      <c r="C397" s="30" t="s">
        <v>121</v>
      </c>
      <c r="D397" s="30" t="s">
        <v>199</v>
      </c>
      <c r="E397" s="48" t="s">
        <v>40</v>
      </c>
      <c r="F397" s="49">
        <v>15000</v>
      </c>
      <c r="G397" s="145"/>
      <c r="H397" s="28">
        <v>25</v>
      </c>
      <c r="I397" s="28">
        <f>+F397*2.87%</f>
        <v>430.5</v>
      </c>
      <c r="J397" s="28">
        <f>+F397*7.1%</f>
        <v>1065</v>
      </c>
      <c r="K397" s="41">
        <v>165</v>
      </c>
      <c r="L397" s="36">
        <f>+F397*3.04%</f>
        <v>456</v>
      </c>
      <c r="M397" s="36">
        <f>+F397*7.09%</f>
        <v>1063.5</v>
      </c>
      <c r="N397" s="28">
        <v>844.89</v>
      </c>
      <c r="O397" s="28">
        <f>SUM(I397:N397)</f>
        <v>4024.89</v>
      </c>
      <c r="P397" s="28">
        <f>+G397+H397+I397+L397+N397</f>
        <v>1756.3899999999999</v>
      </c>
      <c r="Q397" s="34">
        <f>+J397+K397+M397</f>
        <v>2293.5</v>
      </c>
      <c r="R397" s="28">
        <f>+F397-P397</f>
        <v>13243.61</v>
      </c>
      <c r="S397" s="37">
        <v>111</v>
      </c>
    </row>
    <row r="398" spans="1:19" s="6" customFormat="1" ht="15.75" customHeight="1">
      <c r="A398" s="29"/>
      <c r="B398" s="38"/>
      <c r="C398" s="30"/>
      <c r="D398" s="31"/>
      <c r="E398" s="33"/>
      <c r="F398" s="49"/>
      <c r="G398" s="145"/>
      <c r="H398" s="28"/>
      <c r="I398" s="28"/>
      <c r="J398" s="28"/>
      <c r="K398" s="41"/>
      <c r="L398" s="36"/>
      <c r="M398" s="36"/>
      <c r="N398" s="28"/>
      <c r="O398" s="28"/>
      <c r="P398" s="28"/>
      <c r="Q398" s="34"/>
      <c r="R398" s="28"/>
      <c r="S398" s="37"/>
    </row>
    <row r="399" spans="1:19" s="6" customFormat="1" ht="48" customHeight="1">
      <c r="A399" s="29">
        <v>193</v>
      </c>
      <c r="B399" s="38" t="s">
        <v>321</v>
      </c>
      <c r="C399" s="30" t="s">
        <v>121</v>
      </c>
      <c r="D399" s="30" t="s">
        <v>199</v>
      </c>
      <c r="E399" s="48" t="s">
        <v>40</v>
      </c>
      <c r="F399" s="49">
        <v>15000</v>
      </c>
      <c r="G399" s="145"/>
      <c r="H399" s="28">
        <v>25</v>
      </c>
      <c r="I399" s="28">
        <f>+F399*2.87%</f>
        <v>430.5</v>
      </c>
      <c r="J399" s="28">
        <f>+F399*7.1%</f>
        <v>1065</v>
      </c>
      <c r="K399" s="41">
        <v>165</v>
      </c>
      <c r="L399" s="36">
        <f>+F399*3.04%</f>
        <v>456</v>
      </c>
      <c r="M399" s="36">
        <f>+F399*7.09%</f>
        <v>1063.5</v>
      </c>
      <c r="N399" s="28"/>
      <c r="O399" s="28">
        <f>SUM(I399:N399)</f>
        <v>3180</v>
      </c>
      <c r="P399" s="28">
        <f>+G399+H399+I399+L399+N399</f>
        <v>911.5</v>
      </c>
      <c r="Q399" s="34">
        <f>+J399+K399+M399</f>
        <v>2293.5</v>
      </c>
      <c r="R399" s="28">
        <f>+F399-P399</f>
        <v>14088.5</v>
      </c>
      <c r="S399" s="37">
        <v>111</v>
      </c>
    </row>
    <row r="400" spans="1:19" s="6" customFormat="1" ht="15.75" customHeight="1">
      <c r="A400" s="29"/>
      <c r="B400" s="38"/>
      <c r="C400" s="30"/>
      <c r="D400" s="31"/>
      <c r="E400" s="33"/>
      <c r="F400" s="49"/>
      <c r="G400" s="145"/>
      <c r="H400" s="28"/>
      <c r="I400" s="28"/>
      <c r="J400" s="28"/>
      <c r="K400" s="41"/>
      <c r="L400" s="36"/>
      <c r="M400" s="36"/>
      <c r="N400" s="28"/>
      <c r="O400" s="28"/>
      <c r="P400" s="28"/>
      <c r="Q400" s="34"/>
      <c r="R400" s="28"/>
      <c r="S400" s="37"/>
    </row>
    <row r="401" spans="1:19" s="6" customFormat="1" ht="48" customHeight="1">
      <c r="A401" s="29">
        <v>194</v>
      </c>
      <c r="B401" s="38" t="s">
        <v>322</v>
      </c>
      <c r="C401" s="30" t="s">
        <v>121</v>
      </c>
      <c r="D401" s="30" t="s">
        <v>199</v>
      </c>
      <c r="E401" s="48" t="s">
        <v>40</v>
      </c>
      <c r="F401" s="49">
        <v>15000</v>
      </c>
      <c r="G401" s="145"/>
      <c r="H401" s="28">
        <v>25</v>
      </c>
      <c r="I401" s="28">
        <f>+F401*2.87%</f>
        <v>430.5</v>
      </c>
      <c r="J401" s="28">
        <f>+F401*7.1%</f>
        <v>1065</v>
      </c>
      <c r="K401" s="41">
        <v>165</v>
      </c>
      <c r="L401" s="36">
        <f>+F401*3.04%</f>
        <v>456</v>
      </c>
      <c r="M401" s="36">
        <f>+F401*7.09%</f>
        <v>1063.5</v>
      </c>
      <c r="N401" s="28"/>
      <c r="O401" s="28">
        <f>SUM(I401:N401)</f>
        <v>3180</v>
      </c>
      <c r="P401" s="28">
        <f>+G401+H401+I401+L401+N401</f>
        <v>911.5</v>
      </c>
      <c r="Q401" s="34">
        <f>+J401+K401+M401</f>
        <v>2293.5</v>
      </c>
      <c r="R401" s="28">
        <f>+F401-P401</f>
        <v>14088.5</v>
      </c>
      <c r="S401" s="37">
        <v>111</v>
      </c>
    </row>
    <row r="402" spans="1:19" s="6" customFormat="1" ht="15.75" customHeight="1">
      <c r="A402" s="29"/>
      <c r="B402" s="38"/>
      <c r="C402" s="30"/>
      <c r="D402" s="31"/>
      <c r="E402" s="33"/>
      <c r="F402" s="49"/>
      <c r="G402" s="145"/>
      <c r="H402" s="28"/>
      <c r="I402" s="28"/>
      <c r="J402" s="28"/>
      <c r="K402" s="41"/>
      <c r="L402" s="36"/>
      <c r="M402" s="36"/>
      <c r="N402" s="28"/>
      <c r="O402" s="28"/>
      <c r="P402" s="28"/>
      <c r="Q402" s="34"/>
      <c r="R402" s="28"/>
      <c r="S402" s="37"/>
    </row>
    <row r="403" spans="1:19" s="6" customFormat="1" ht="48" customHeight="1">
      <c r="A403" s="29">
        <v>195</v>
      </c>
      <c r="B403" s="38" t="s">
        <v>323</v>
      </c>
      <c r="C403" s="30" t="s">
        <v>51</v>
      </c>
      <c r="D403" s="30" t="s">
        <v>409</v>
      </c>
      <c r="E403" s="48" t="s">
        <v>40</v>
      </c>
      <c r="F403" s="49">
        <v>20000</v>
      </c>
      <c r="G403" s="145"/>
      <c r="H403" s="28">
        <v>25</v>
      </c>
      <c r="I403" s="28">
        <f>+F403*2.87%</f>
        <v>574</v>
      </c>
      <c r="J403" s="28">
        <f>+F403*7.1%</f>
        <v>1419.9999999999998</v>
      </c>
      <c r="K403" s="41">
        <v>220</v>
      </c>
      <c r="L403" s="36">
        <f>+F403*3.04%</f>
        <v>608</v>
      </c>
      <c r="M403" s="36">
        <f>+F403*7.09%</f>
        <v>1418</v>
      </c>
      <c r="N403" s="28"/>
      <c r="O403" s="28">
        <f>SUM(I403:N403)</f>
        <v>4240</v>
      </c>
      <c r="P403" s="28">
        <f>+G403+H403+I403+L403+N403</f>
        <v>1207</v>
      </c>
      <c r="Q403" s="34">
        <f>+J403+K403+M403</f>
        <v>3058</v>
      </c>
      <c r="R403" s="28">
        <f>+F403-P403</f>
        <v>18793</v>
      </c>
      <c r="S403" s="37">
        <v>111</v>
      </c>
    </row>
    <row r="404" spans="1:19" s="6" customFormat="1" ht="15.75" customHeight="1">
      <c r="A404" s="29"/>
      <c r="B404" s="38"/>
      <c r="C404" s="30"/>
      <c r="D404" s="31"/>
      <c r="E404" s="33"/>
      <c r="F404" s="49"/>
      <c r="G404" s="145"/>
      <c r="H404" s="28"/>
      <c r="I404" s="28"/>
      <c r="J404" s="28"/>
      <c r="K404" s="41"/>
      <c r="L404" s="36"/>
      <c r="M404" s="36"/>
      <c r="N404" s="28"/>
      <c r="O404" s="28"/>
      <c r="P404" s="28"/>
      <c r="Q404" s="34"/>
      <c r="R404" s="28"/>
      <c r="S404" s="37"/>
    </row>
    <row r="405" spans="1:19" s="6" customFormat="1" ht="48" customHeight="1">
      <c r="A405" s="29">
        <v>196</v>
      </c>
      <c r="B405" s="38" t="s">
        <v>324</v>
      </c>
      <c r="C405" s="30" t="s">
        <v>121</v>
      </c>
      <c r="D405" s="30" t="s">
        <v>199</v>
      </c>
      <c r="E405" s="48" t="s">
        <v>40</v>
      </c>
      <c r="F405" s="49">
        <v>15000</v>
      </c>
      <c r="G405" s="145"/>
      <c r="H405" s="28">
        <v>25</v>
      </c>
      <c r="I405" s="28">
        <f>+F405*2.87%</f>
        <v>430.5</v>
      </c>
      <c r="J405" s="28">
        <f>+F405*7.1%</f>
        <v>1065</v>
      </c>
      <c r="K405" s="41">
        <v>165</v>
      </c>
      <c r="L405" s="36">
        <f>+F405*3.04%</f>
        <v>456</v>
      </c>
      <c r="M405" s="36">
        <f>+F405*7.09%</f>
        <v>1063.5</v>
      </c>
      <c r="N405" s="28"/>
      <c r="O405" s="28">
        <f>SUM(I405:N405)</f>
        <v>3180</v>
      </c>
      <c r="P405" s="28">
        <f>+G405+H405+I405+L405+N405</f>
        <v>911.5</v>
      </c>
      <c r="Q405" s="34">
        <f>+J405+K405+M405</f>
        <v>2293.5</v>
      </c>
      <c r="R405" s="28">
        <f>+F405-P405</f>
        <v>14088.5</v>
      </c>
      <c r="S405" s="37">
        <v>111</v>
      </c>
    </row>
    <row r="406" spans="1:19" s="6" customFormat="1" ht="15.75" customHeight="1">
      <c r="A406" s="29"/>
      <c r="B406" s="38"/>
      <c r="C406" s="30"/>
      <c r="D406" s="31"/>
      <c r="E406" s="33"/>
      <c r="F406" s="49"/>
      <c r="G406" s="145"/>
      <c r="H406" s="28"/>
      <c r="I406" s="28"/>
      <c r="J406" s="28"/>
      <c r="K406" s="41"/>
      <c r="L406" s="36"/>
      <c r="M406" s="36"/>
      <c r="N406" s="28"/>
      <c r="O406" s="28"/>
      <c r="P406" s="28"/>
      <c r="Q406" s="34"/>
      <c r="R406" s="28"/>
      <c r="S406" s="37"/>
    </row>
    <row r="407" spans="1:19" s="6" customFormat="1" ht="48" customHeight="1">
      <c r="A407" s="29">
        <v>197</v>
      </c>
      <c r="B407" s="38" t="s">
        <v>325</v>
      </c>
      <c r="C407" s="30" t="s">
        <v>121</v>
      </c>
      <c r="D407" s="30" t="s">
        <v>199</v>
      </c>
      <c r="E407" s="48" t="s">
        <v>40</v>
      </c>
      <c r="F407" s="49">
        <v>15000</v>
      </c>
      <c r="G407" s="145"/>
      <c r="H407" s="28">
        <v>25</v>
      </c>
      <c r="I407" s="28">
        <f>+F407*2.87%</f>
        <v>430.5</v>
      </c>
      <c r="J407" s="28">
        <f>+F407*7.1%</f>
        <v>1065</v>
      </c>
      <c r="K407" s="41">
        <v>165</v>
      </c>
      <c r="L407" s="36">
        <f>+F407*3.04%</f>
        <v>456</v>
      </c>
      <c r="M407" s="36">
        <f>+F407*7.09%</f>
        <v>1063.5</v>
      </c>
      <c r="N407" s="28">
        <v>844.89</v>
      </c>
      <c r="O407" s="28">
        <f>SUM(I407:N407)</f>
        <v>4024.89</v>
      </c>
      <c r="P407" s="28">
        <f>+G407+H407+I407+L407+N407</f>
        <v>1756.3899999999999</v>
      </c>
      <c r="Q407" s="34">
        <f>+J407+K407+M407</f>
        <v>2293.5</v>
      </c>
      <c r="R407" s="28">
        <f>+F407-P407</f>
        <v>13243.61</v>
      </c>
      <c r="S407" s="37">
        <v>111</v>
      </c>
    </row>
    <row r="408" spans="1:19" s="6" customFormat="1" ht="15.75" customHeight="1">
      <c r="A408" s="29"/>
      <c r="B408" s="38"/>
      <c r="C408" s="30"/>
      <c r="D408" s="31"/>
      <c r="E408" s="33"/>
      <c r="F408" s="49"/>
      <c r="G408" s="145"/>
      <c r="H408" s="28"/>
      <c r="I408" s="28"/>
      <c r="J408" s="28"/>
      <c r="K408" s="41"/>
      <c r="L408" s="36"/>
      <c r="M408" s="36"/>
      <c r="N408" s="28"/>
      <c r="O408" s="28"/>
      <c r="P408" s="28"/>
      <c r="Q408" s="34"/>
      <c r="R408" s="28"/>
      <c r="S408" s="37"/>
    </row>
    <row r="409" spans="1:19" s="6" customFormat="1" ht="48" customHeight="1">
      <c r="A409" s="29">
        <v>198</v>
      </c>
      <c r="B409" s="38" t="s">
        <v>326</v>
      </c>
      <c r="C409" s="30" t="s">
        <v>121</v>
      </c>
      <c r="D409" s="30" t="s">
        <v>199</v>
      </c>
      <c r="E409" s="48" t="s">
        <v>40</v>
      </c>
      <c r="F409" s="49">
        <v>15000</v>
      </c>
      <c r="G409" s="145"/>
      <c r="H409" s="28">
        <v>25</v>
      </c>
      <c r="I409" s="28">
        <f>+F409*2.87%</f>
        <v>430.5</v>
      </c>
      <c r="J409" s="28">
        <f>+F409*7.1%</f>
        <v>1065</v>
      </c>
      <c r="K409" s="41">
        <v>165</v>
      </c>
      <c r="L409" s="36">
        <f>+F409*3.04%</f>
        <v>456</v>
      </c>
      <c r="M409" s="36">
        <f>+F409*7.09%</f>
        <v>1063.5</v>
      </c>
      <c r="N409" s="28"/>
      <c r="O409" s="28">
        <f>SUM(I409:N409)</f>
        <v>3180</v>
      </c>
      <c r="P409" s="28">
        <f>+G409+H409+I409+L409+N409</f>
        <v>911.5</v>
      </c>
      <c r="Q409" s="34">
        <f>+J409+K409+M409</f>
        <v>2293.5</v>
      </c>
      <c r="R409" s="28">
        <f>+F409-P409</f>
        <v>14088.5</v>
      </c>
      <c r="S409" s="37">
        <v>111</v>
      </c>
    </row>
    <row r="410" spans="1:19" s="6" customFormat="1" ht="15.75" customHeight="1">
      <c r="A410" s="29"/>
      <c r="B410" s="38"/>
      <c r="C410" s="30"/>
      <c r="D410" s="31"/>
      <c r="E410" s="33"/>
      <c r="F410" s="49"/>
      <c r="G410" s="145"/>
      <c r="H410" s="28"/>
      <c r="I410" s="28"/>
      <c r="J410" s="28"/>
      <c r="K410" s="41"/>
      <c r="L410" s="36"/>
      <c r="M410" s="36"/>
      <c r="N410" s="28"/>
      <c r="O410" s="28"/>
      <c r="P410" s="28"/>
      <c r="Q410" s="34"/>
      <c r="R410" s="28"/>
      <c r="S410" s="37"/>
    </row>
    <row r="411" spans="1:19" s="6" customFormat="1" ht="48" customHeight="1">
      <c r="A411" s="29">
        <v>199</v>
      </c>
      <c r="B411" s="38" t="s">
        <v>327</v>
      </c>
      <c r="C411" s="30" t="s">
        <v>121</v>
      </c>
      <c r="D411" s="30" t="s">
        <v>199</v>
      </c>
      <c r="E411" s="48" t="s">
        <v>40</v>
      </c>
      <c r="F411" s="49">
        <v>15000</v>
      </c>
      <c r="G411" s="145"/>
      <c r="H411" s="28">
        <v>25</v>
      </c>
      <c r="I411" s="28">
        <f>+F411*2.87%</f>
        <v>430.5</v>
      </c>
      <c r="J411" s="28">
        <f>+F411*7.1%</f>
        <v>1065</v>
      </c>
      <c r="K411" s="41">
        <v>165</v>
      </c>
      <c r="L411" s="36">
        <f>+F411*3.04%</f>
        <v>456</v>
      </c>
      <c r="M411" s="36">
        <f>+F411*7.09%</f>
        <v>1063.5</v>
      </c>
      <c r="N411" s="28"/>
      <c r="O411" s="28">
        <f>SUM(I411:N411)</f>
        <v>3180</v>
      </c>
      <c r="P411" s="28">
        <f>+G411+H411+I411+L411+N411</f>
        <v>911.5</v>
      </c>
      <c r="Q411" s="34">
        <f>+J411+K411+M411</f>
        <v>2293.5</v>
      </c>
      <c r="R411" s="28">
        <f>+F411-P411</f>
        <v>14088.5</v>
      </c>
      <c r="S411" s="37">
        <v>111</v>
      </c>
    </row>
    <row r="412" spans="1:19" s="6" customFormat="1" ht="15.75" customHeight="1">
      <c r="A412" s="29"/>
      <c r="B412" s="38"/>
      <c r="C412" s="30"/>
      <c r="D412" s="31"/>
      <c r="E412" s="33"/>
      <c r="F412" s="49"/>
      <c r="G412" s="145"/>
      <c r="H412" s="28"/>
      <c r="I412" s="28"/>
      <c r="J412" s="28"/>
      <c r="K412" s="41"/>
      <c r="L412" s="36"/>
      <c r="M412" s="36"/>
      <c r="N412" s="28"/>
      <c r="O412" s="28"/>
      <c r="P412" s="28"/>
      <c r="Q412" s="34"/>
      <c r="R412" s="28"/>
      <c r="S412" s="37"/>
    </row>
    <row r="413" spans="1:19" s="6" customFormat="1" ht="48" customHeight="1">
      <c r="A413" s="29">
        <v>200</v>
      </c>
      <c r="B413" s="38" t="s">
        <v>328</v>
      </c>
      <c r="C413" s="30" t="s">
        <v>121</v>
      </c>
      <c r="D413" s="30" t="s">
        <v>199</v>
      </c>
      <c r="E413" s="48" t="s">
        <v>40</v>
      </c>
      <c r="F413" s="49">
        <v>15000</v>
      </c>
      <c r="G413" s="145"/>
      <c r="H413" s="28">
        <v>25</v>
      </c>
      <c r="I413" s="28">
        <f>+F413*2.87%</f>
        <v>430.5</v>
      </c>
      <c r="J413" s="28">
        <f>+F413*7.1%</f>
        <v>1065</v>
      </c>
      <c r="K413" s="41">
        <v>165</v>
      </c>
      <c r="L413" s="36">
        <f>+F413*3.04%</f>
        <v>456</v>
      </c>
      <c r="M413" s="36">
        <f>+F413*7.09%</f>
        <v>1063.5</v>
      </c>
      <c r="N413" s="28"/>
      <c r="O413" s="28">
        <f>SUM(I413:N413)</f>
        <v>3180</v>
      </c>
      <c r="P413" s="28">
        <f>+G413+H413+I413+L413+N413</f>
        <v>911.5</v>
      </c>
      <c r="Q413" s="34">
        <f>+J413+K413+M413</f>
        <v>2293.5</v>
      </c>
      <c r="R413" s="28">
        <f>+F413-P413</f>
        <v>14088.5</v>
      </c>
      <c r="S413" s="37">
        <v>111</v>
      </c>
    </row>
    <row r="414" spans="1:19" s="6" customFormat="1" ht="15.75" customHeight="1">
      <c r="A414" s="29"/>
      <c r="B414" s="38"/>
      <c r="C414" s="30"/>
      <c r="D414" s="31"/>
      <c r="E414" s="33"/>
      <c r="F414" s="49"/>
      <c r="G414" s="145"/>
      <c r="H414" s="28"/>
      <c r="I414" s="28"/>
      <c r="J414" s="28"/>
      <c r="K414" s="41"/>
      <c r="L414" s="36"/>
      <c r="M414" s="36"/>
      <c r="N414" s="28"/>
      <c r="O414" s="28"/>
      <c r="P414" s="28"/>
      <c r="Q414" s="34"/>
      <c r="R414" s="28"/>
      <c r="S414" s="37"/>
    </row>
    <row r="415" spans="1:19" s="6" customFormat="1" ht="48" customHeight="1">
      <c r="A415" s="29">
        <v>201</v>
      </c>
      <c r="B415" s="38" t="s">
        <v>329</v>
      </c>
      <c r="C415" s="30" t="s">
        <v>138</v>
      </c>
      <c r="D415" s="30" t="s">
        <v>394</v>
      </c>
      <c r="E415" s="48" t="s">
        <v>40</v>
      </c>
      <c r="F415" s="49">
        <v>15000</v>
      </c>
      <c r="G415" s="145"/>
      <c r="H415" s="28">
        <v>25</v>
      </c>
      <c r="I415" s="28">
        <f>+F415*2.87%</f>
        <v>430.5</v>
      </c>
      <c r="J415" s="28">
        <f>+F415*7.1%</f>
        <v>1065</v>
      </c>
      <c r="K415" s="41">
        <v>165</v>
      </c>
      <c r="L415" s="36">
        <f>+F415*3.04%</f>
        <v>456</v>
      </c>
      <c r="M415" s="36">
        <f>+F415*7.09%</f>
        <v>1063.5</v>
      </c>
      <c r="N415" s="28"/>
      <c r="O415" s="28">
        <f>SUM(I415:N415)</f>
        <v>3180</v>
      </c>
      <c r="P415" s="28">
        <f>+G415+H415+I415+L415+N415</f>
        <v>911.5</v>
      </c>
      <c r="Q415" s="34">
        <f>+J415+K415+M415</f>
        <v>2293.5</v>
      </c>
      <c r="R415" s="28">
        <f>+F415-P415</f>
        <v>14088.5</v>
      </c>
      <c r="S415" s="37">
        <v>111</v>
      </c>
    </row>
    <row r="416" spans="1:19" s="6" customFormat="1" ht="15.75" customHeight="1">
      <c r="A416" s="29"/>
      <c r="B416" s="38"/>
      <c r="C416" s="30"/>
      <c r="D416" s="31"/>
      <c r="E416" s="33"/>
      <c r="F416" s="49"/>
      <c r="G416" s="145"/>
      <c r="H416" s="28"/>
      <c r="I416" s="28"/>
      <c r="J416" s="28"/>
      <c r="K416" s="41"/>
      <c r="L416" s="36"/>
      <c r="M416" s="36"/>
      <c r="N416" s="28"/>
      <c r="O416" s="28"/>
      <c r="P416" s="28"/>
      <c r="Q416" s="34"/>
      <c r="R416" s="28"/>
      <c r="S416" s="37"/>
    </row>
    <row r="417" spans="1:19" s="6" customFormat="1" ht="48" customHeight="1">
      <c r="A417" s="29">
        <v>202</v>
      </c>
      <c r="B417" s="38" t="s">
        <v>330</v>
      </c>
      <c r="C417" s="30" t="s">
        <v>121</v>
      </c>
      <c r="D417" s="30" t="s">
        <v>199</v>
      </c>
      <c r="E417" s="48" t="s">
        <v>40</v>
      </c>
      <c r="F417" s="49">
        <v>15000</v>
      </c>
      <c r="G417" s="145"/>
      <c r="H417" s="28">
        <v>25</v>
      </c>
      <c r="I417" s="28">
        <f>+F417*2.87%</f>
        <v>430.5</v>
      </c>
      <c r="J417" s="28">
        <f>+F417*7.1%</f>
        <v>1065</v>
      </c>
      <c r="K417" s="41">
        <v>165</v>
      </c>
      <c r="L417" s="36">
        <f>+F417*3.04%</f>
        <v>456</v>
      </c>
      <c r="M417" s="36">
        <f>+F417*7.09%</f>
        <v>1063.5</v>
      </c>
      <c r="N417" s="28"/>
      <c r="O417" s="28">
        <f>SUM(I417:N417)</f>
        <v>3180</v>
      </c>
      <c r="P417" s="28">
        <f>+G417+H417+I417+L417+N417</f>
        <v>911.5</v>
      </c>
      <c r="Q417" s="34">
        <f>+J417+K417+M417</f>
        <v>2293.5</v>
      </c>
      <c r="R417" s="28">
        <f>+F417-P417</f>
        <v>14088.5</v>
      </c>
      <c r="S417" s="37">
        <v>111</v>
      </c>
    </row>
    <row r="418" spans="1:19" s="6" customFormat="1" ht="15.75" customHeight="1">
      <c r="A418" s="29"/>
      <c r="B418" s="38"/>
      <c r="C418" s="30"/>
      <c r="D418" s="31"/>
      <c r="E418" s="33"/>
      <c r="F418" s="49"/>
      <c r="G418" s="145"/>
      <c r="H418" s="28"/>
      <c r="I418" s="28"/>
      <c r="J418" s="28"/>
      <c r="K418" s="41"/>
      <c r="L418" s="36"/>
      <c r="M418" s="36"/>
      <c r="N418" s="28"/>
      <c r="O418" s="28"/>
      <c r="P418" s="28"/>
      <c r="Q418" s="34"/>
      <c r="R418" s="28"/>
      <c r="S418" s="37"/>
    </row>
    <row r="419" spans="1:19" s="6" customFormat="1" ht="48" customHeight="1">
      <c r="A419" s="29">
        <v>203</v>
      </c>
      <c r="B419" s="38" t="s">
        <v>331</v>
      </c>
      <c r="C419" s="30" t="s">
        <v>121</v>
      </c>
      <c r="D419" s="30" t="s">
        <v>199</v>
      </c>
      <c r="E419" s="48" t="s">
        <v>40</v>
      </c>
      <c r="F419" s="49">
        <v>15000</v>
      </c>
      <c r="G419" s="145"/>
      <c r="H419" s="28">
        <v>25</v>
      </c>
      <c r="I419" s="28">
        <f>+F419*2.87%</f>
        <v>430.5</v>
      </c>
      <c r="J419" s="28">
        <f>+F419*7.1%</f>
        <v>1065</v>
      </c>
      <c r="K419" s="41">
        <v>165</v>
      </c>
      <c r="L419" s="36">
        <f>+F419*3.04%</f>
        <v>456</v>
      </c>
      <c r="M419" s="36">
        <f>+F419*7.09%</f>
        <v>1063.5</v>
      </c>
      <c r="N419" s="28"/>
      <c r="O419" s="28">
        <f>SUM(I419:N419)</f>
        <v>3180</v>
      </c>
      <c r="P419" s="28">
        <f>+G419+H419+I419+L419+N419</f>
        <v>911.5</v>
      </c>
      <c r="Q419" s="34">
        <f>+J419+K419+M419</f>
        <v>2293.5</v>
      </c>
      <c r="R419" s="28">
        <f>+F419-P419</f>
        <v>14088.5</v>
      </c>
      <c r="S419" s="37">
        <v>111</v>
      </c>
    </row>
    <row r="420" spans="1:19" s="6" customFormat="1" ht="15.75" customHeight="1">
      <c r="A420" s="29"/>
      <c r="B420" s="38"/>
      <c r="C420" s="30"/>
      <c r="D420" s="31"/>
      <c r="E420" s="33"/>
      <c r="F420" s="49"/>
      <c r="G420" s="145"/>
      <c r="H420" s="28"/>
      <c r="I420" s="28"/>
      <c r="J420" s="28"/>
      <c r="K420" s="41"/>
      <c r="L420" s="36"/>
      <c r="M420" s="36"/>
      <c r="N420" s="28"/>
      <c r="O420" s="28"/>
      <c r="P420" s="28"/>
      <c r="Q420" s="34"/>
      <c r="R420" s="28"/>
      <c r="S420" s="37"/>
    </row>
    <row r="421" spans="1:19" s="6" customFormat="1" ht="48" customHeight="1">
      <c r="A421" s="29">
        <v>204</v>
      </c>
      <c r="B421" s="38" t="s">
        <v>332</v>
      </c>
      <c r="C421" s="30" t="s">
        <v>121</v>
      </c>
      <c r="D421" s="30" t="s">
        <v>199</v>
      </c>
      <c r="E421" s="48" t="s">
        <v>40</v>
      </c>
      <c r="F421" s="49">
        <v>15000</v>
      </c>
      <c r="G421" s="145"/>
      <c r="H421" s="28">
        <v>25</v>
      </c>
      <c r="I421" s="28">
        <f>+F421*2.87%</f>
        <v>430.5</v>
      </c>
      <c r="J421" s="28">
        <f>+F421*7.1%</f>
        <v>1065</v>
      </c>
      <c r="K421" s="41">
        <v>165</v>
      </c>
      <c r="L421" s="36">
        <f>+F421*3.04%</f>
        <v>456</v>
      </c>
      <c r="M421" s="36">
        <f>+F421*7.09%</f>
        <v>1063.5</v>
      </c>
      <c r="N421" s="28"/>
      <c r="O421" s="28">
        <f>SUM(I421:N421)</f>
        <v>3180</v>
      </c>
      <c r="P421" s="28">
        <f>+G421+H421+I421+L421+N421</f>
        <v>911.5</v>
      </c>
      <c r="Q421" s="34">
        <f>+J421+K421+M421</f>
        <v>2293.5</v>
      </c>
      <c r="R421" s="28">
        <f>+F421-P421</f>
        <v>14088.5</v>
      </c>
      <c r="S421" s="37">
        <v>111</v>
      </c>
    </row>
    <row r="422" spans="1:19" s="6" customFormat="1" ht="15.75" customHeight="1">
      <c r="A422" s="29"/>
      <c r="B422" s="38"/>
      <c r="C422" s="30"/>
      <c r="D422" s="31"/>
      <c r="E422" s="33"/>
      <c r="F422" s="49"/>
      <c r="G422" s="145"/>
      <c r="H422" s="28"/>
      <c r="I422" s="28"/>
      <c r="J422" s="28"/>
      <c r="K422" s="41"/>
      <c r="L422" s="36"/>
      <c r="M422" s="36"/>
      <c r="N422" s="28"/>
      <c r="O422" s="28"/>
      <c r="P422" s="28"/>
      <c r="Q422" s="34"/>
      <c r="R422" s="28"/>
      <c r="S422" s="37"/>
    </row>
    <row r="423" spans="1:19" s="6" customFormat="1" ht="48" customHeight="1">
      <c r="A423" s="29">
        <v>205</v>
      </c>
      <c r="B423" s="38" t="s">
        <v>333</v>
      </c>
      <c r="C423" s="30" t="s">
        <v>121</v>
      </c>
      <c r="D423" s="30" t="s">
        <v>199</v>
      </c>
      <c r="E423" s="48" t="s">
        <v>40</v>
      </c>
      <c r="F423" s="49">
        <v>15000</v>
      </c>
      <c r="G423" s="145"/>
      <c r="H423" s="28">
        <v>25</v>
      </c>
      <c r="I423" s="28">
        <f>+F423*2.87%</f>
        <v>430.5</v>
      </c>
      <c r="J423" s="28">
        <f>+F423*7.1%</f>
        <v>1065</v>
      </c>
      <c r="K423" s="41">
        <v>165</v>
      </c>
      <c r="L423" s="36">
        <f>+F423*3.04%</f>
        <v>456</v>
      </c>
      <c r="M423" s="36">
        <f>+F423*7.09%</f>
        <v>1063.5</v>
      </c>
      <c r="N423" s="28">
        <v>844.89</v>
      </c>
      <c r="O423" s="28">
        <f>SUM(I423:N423)</f>
        <v>4024.89</v>
      </c>
      <c r="P423" s="28">
        <f>+G423+H423+I423+L423+N423</f>
        <v>1756.3899999999999</v>
      </c>
      <c r="Q423" s="34">
        <f>+J423+K423+M423</f>
        <v>2293.5</v>
      </c>
      <c r="R423" s="28">
        <f>+F423-P423</f>
        <v>13243.61</v>
      </c>
      <c r="S423" s="37">
        <v>111</v>
      </c>
    </row>
    <row r="424" spans="1:19" s="6" customFormat="1" ht="15.75" customHeight="1">
      <c r="A424" s="29"/>
      <c r="B424" s="38"/>
      <c r="C424" s="30"/>
      <c r="D424" s="31"/>
      <c r="E424" s="33"/>
      <c r="F424" s="49"/>
      <c r="G424" s="145"/>
      <c r="H424" s="28"/>
      <c r="I424" s="28"/>
      <c r="J424" s="28"/>
      <c r="K424" s="41"/>
      <c r="L424" s="36"/>
      <c r="M424" s="36"/>
      <c r="N424" s="28"/>
      <c r="O424" s="28"/>
      <c r="P424" s="28"/>
      <c r="Q424" s="34"/>
      <c r="R424" s="28"/>
      <c r="S424" s="37"/>
    </row>
    <row r="425" spans="1:19" s="6" customFormat="1" ht="48" customHeight="1">
      <c r="A425" s="29">
        <v>206</v>
      </c>
      <c r="B425" s="38" t="s">
        <v>334</v>
      </c>
      <c r="C425" s="30" t="s">
        <v>121</v>
      </c>
      <c r="D425" s="30" t="s">
        <v>199</v>
      </c>
      <c r="E425" s="48" t="s">
        <v>40</v>
      </c>
      <c r="F425" s="49">
        <v>15000</v>
      </c>
      <c r="G425" s="145"/>
      <c r="H425" s="28">
        <v>25</v>
      </c>
      <c r="I425" s="28">
        <f>+F425*2.87%</f>
        <v>430.5</v>
      </c>
      <c r="J425" s="28">
        <f>+F425*7.1%</f>
        <v>1065</v>
      </c>
      <c r="K425" s="41">
        <v>165</v>
      </c>
      <c r="L425" s="36">
        <f>+F425*3.04%</f>
        <v>456</v>
      </c>
      <c r="M425" s="36">
        <f>+F425*7.09%</f>
        <v>1063.5</v>
      </c>
      <c r="N425" s="28"/>
      <c r="O425" s="28">
        <f>SUM(I425:N425)</f>
        <v>3180</v>
      </c>
      <c r="P425" s="28">
        <f>+G425+H425+I425+L425+N425</f>
        <v>911.5</v>
      </c>
      <c r="Q425" s="34">
        <f>+J425+K425+M425</f>
        <v>2293.5</v>
      </c>
      <c r="R425" s="28">
        <f>+F425-P425</f>
        <v>14088.5</v>
      </c>
      <c r="S425" s="37">
        <v>111</v>
      </c>
    </row>
    <row r="426" spans="1:19" s="6" customFormat="1" ht="15.75" customHeight="1">
      <c r="A426" s="29"/>
      <c r="B426" s="38"/>
      <c r="C426" s="30"/>
      <c r="D426" s="31"/>
      <c r="E426" s="33"/>
      <c r="F426" s="49"/>
      <c r="G426" s="145"/>
      <c r="H426" s="28"/>
      <c r="I426" s="28"/>
      <c r="J426" s="28"/>
      <c r="K426" s="41"/>
      <c r="L426" s="36"/>
      <c r="M426" s="36"/>
      <c r="N426" s="28"/>
      <c r="O426" s="28"/>
      <c r="P426" s="28"/>
      <c r="Q426" s="34"/>
      <c r="R426" s="28"/>
      <c r="S426" s="37"/>
    </row>
    <row r="427" spans="1:19" s="6" customFormat="1" ht="48" customHeight="1">
      <c r="A427" s="29">
        <v>207</v>
      </c>
      <c r="B427" s="38" t="s">
        <v>335</v>
      </c>
      <c r="C427" s="30" t="s">
        <v>121</v>
      </c>
      <c r="D427" s="30" t="s">
        <v>199</v>
      </c>
      <c r="E427" s="48" t="s">
        <v>40</v>
      </c>
      <c r="F427" s="49">
        <v>15000</v>
      </c>
      <c r="G427" s="145"/>
      <c r="H427" s="28">
        <v>25</v>
      </c>
      <c r="I427" s="28">
        <f>+F427*2.87%</f>
        <v>430.5</v>
      </c>
      <c r="J427" s="28">
        <f>+F427*7.1%</f>
        <v>1065</v>
      </c>
      <c r="K427" s="41">
        <v>165</v>
      </c>
      <c r="L427" s="36">
        <f>+F427*3.04%</f>
        <v>456</v>
      </c>
      <c r="M427" s="36">
        <f>+F427*7.09%</f>
        <v>1063.5</v>
      </c>
      <c r="N427" s="28"/>
      <c r="O427" s="28">
        <f>SUM(I427:N427)</f>
        <v>3180</v>
      </c>
      <c r="P427" s="28">
        <f>+G427+H427+I427+L427+N427</f>
        <v>911.5</v>
      </c>
      <c r="Q427" s="34">
        <f>+J427+K427+M427</f>
        <v>2293.5</v>
      </c>
      <c r="R427" s="28">
        <f>+F427-P427</f>
        <v>14088.5</v>
      </c>
      <c r="S427" s="37">
        <v>111</v>
      </c>
    </row>
    <row r="428" spans="1:19" s="6" customFormat="1" ht="15.75" customHeight="1">
      <c r="A428" s="29"/>
      <c r="B428" s="38"/>
      <c r="C428" s="30"/>
      <c r="D428" s="31"/>
      <c r="E428" s="33"/>
      <c r="F428" s="49"/>
      <c r="G428" s="145"/>
      <c r="H428" s="28"/>
      <c r="I428" s="28"/>
      <c r="J428" s="28"/>
      <c r="K428" s="41"/>
      <c r="L428" s="36"/>
      <c r="M428" s="36"/>
      <c r="N428" s="28"/>
      <c r="O428" s="28"/>
      <c r="P428" s="28"/>
      <c r="Q428" s="34"/>
      <c r="R428" s="28"/>
      <c r="S428" s="37"/>
    </row>
    <row r="429" spans="1:19" s="6" customFormat="1" ht="48" customHeight="1">
      <c r="A429" s="29">
        <v>208</v>
      </c>
      <c r="B429" s="38" t="s">
        <v>336</v>
      </c>
      <c r="C429" s="30" t="s">
        <v>121</v>
      </c>
      <c r="D429" s="30" t="s">
        <v>199</v>
      </c>
      <c r="E429" s="48" t="s">
        <v>40</v>
      </c>
      <c r="F429" s="49">
        <v>15000</v>
      </c>
      <c r="G429" s="145"/>
      <c r="H429" s="28">
        <v>25</v>
      </c>
      <c r="I429" s="28">
        <f>+F429*2.87%</f>
        <v>430.5</v>
      </c>
      <c r="J429" s="28">
        <f>+F429*7.1%</f>
        <v>1065</v>
      </c>
      <c r="K429" s="41">
        <v>165</v>
      </c>
      <c r="L429" s="36">
        <f>+F429*3.04%</f>
        <v>456</v>
      </c>
      <c r="M429" s="36">
        <f>+F429*7.09%</f>
        <v>1063.5</v>
      </c>
      <c r="N429" s="28"/>
      <c r="O429" s="28">
        <f>SUM(I429:N429)</f>
        <v>3180</v>
      </c>
      <c r="P429" s="28">
        <f>+G429+H429+I429+L429+N429</f>
        <v>911.5</v>
      </c>
      <c r="Q429" s="34">
        <f>+J429+K429+M429</f>
        <v>2293.5</v>
      </c>
      <c r="R429" s="28">
        <f>+F429-P429</f>
        <v>14088.5</v>
      </c>
      <c r="S429" s="37">
        <v>111</v>
      </c>
    </row>
    <row r="430" spans="1:19" s="6" customFormat="1" ht="15.75" customHeight="1">
      <c r="A430" s="29"/>
      <c r="B430" s="38"/>
      <c r="C430" s="30"/>
      <c r="D430" s="31"/>
      <c r="E430" s="33"/>
      <c r="F430" s="49"/>
      <c r="G430" s="145"/>
      <c r="H430" s="28"/>
      <c r="I430" s="28"/>
      <c r="J430" s="28"/>
      <c r="K430" s="41"/>
      <c r="L430" s="36"/>
      <c r="M430" s="36"/>
      <c r="N430" s="28"/>
      <c r="O430" s="28"/>
      <c r="P430" s="28"/>
      <c r="Q430" s="34"/>
      <c r="R430" s="28"/>
      <c r="S430" s="37"/>
    </row>
    <row r="431" spans="1:19" s="6" customFormat="1" ht="48" customHeight="1">
      <c r="A431" s="29">
        <v>209</v>
      </c>
      <c r="B431" s="38" t="s">
        <v>337</v>
      </c>
      <c r="C431" s="30" t="s">
        <v>121</v>
      </c>
      <c r="D431" s="30" t="s">
        <v>199</v>
      </c>
      <c r="E431" s="48" t="s">
        <v>40</v>
      </c>
      <c r="F431" s="49">
        <v>15000</v>
      </c>
      <c r="G431" s="145"/>
      <c r="H431" s="28">
        <v>25</v>
      </c>
      <c r="I431" s="28">
        <f>+F431*2.87%</f>
        <v>430.5</v>
      </c>
      <c r="J431" s="28">
        <f>+F431*7.1%</f>
        <v>1065</v>
      </c>
      <c r="K431" s="41">
        <v>165</v>
      </c>
      <c r="L431" s="36">
        <f>+F431*3.04%</f>
        <v>456</v>
      </c>
      <c r="M431" s="36">
        <f>+F431*7.09%</f>
        <v>1063.5</v>
      </c>
      <c r="N431" s="28"/>
      <c r="O431" s="28">
        <f>SUM(I431:N431)</f>
        <v>3180</v>
      </c>
      <c r="P431" s="28">
        <f>+G431+H431+I431+L431+N431</f>
        <v>911.5</v>
      </c>
      <c r="Q431" s="34">
        <f>+J431+K431+M431</f>
        <v>2293.5</v>
      </c>
      <c r="R431" s="28">
        <f>+F431-P431</f>
        <v>14088.5</v>
      </c>
      <c r="S431" s="37">
        <v>111</v>
      </c>
    </row>
    <row r="432" spans="1:19" s="6" customFormat="1" ht="15.75" customHeight="1">
      <c r="A432" s="29"/>
      <c r="B432" s="38"/>
      <c r="C432" s="30"/>
      <c r="D432" s="31"/>
      <c r="E432" s="33"/>
      <c r="F432" s="49"/>
      <c r="G432" s="145"/>
      <c r="H432" s="28"/>
      <c r="I432" s="28"/>
      <c r="J432" s="28"/>
      <c r="K432" s="41"/>
      <c r="L432" s="36"/>
      <c r="M432" s="36"/>
      <c r="N432" s="28"/>
      <c r="O432" s="28"/>
      <c r="P432" s="28"/>
      <c r="Q432" s="34"/>
      <c r="R432" s="28"/>
      <c r="S432" s="37"/>
    </row>
    <row r="433" spans="1:19" s="6" customFormat="1" ht="48" customHeight="1">
      <c r="A433" s="29">
        <v>210</v>
      </c>
      <c r="B433" s="38" t="s">
        <v>350</v>
      </c>
      <c r="C433" s="30" t="s">
        <v>121</v>
      </c>
      <c r="D433" s="30" t="s">
        <v>199</v>
      </c>
      <c r="E433" s="48" t="s">
        <v>40</v>
      </c>
      <c r="F433" s="49">
        <v>15000</v>
      </c>
      <c r="G433" s="145"/>
      <c r="H433" s="28">
        <v>25</v>
      </c>
      <c r="I433" s="28">
        <f>+F433*2.87%</f>
        <v>430.5</v>
      </c>
      <c r="J433" s="28">
        <f>+F433*7.1%</f>
        <v>1065</v>
      </c>
      <c r="K433" s="41">
        <v>165</v>
      </c>
      <c r="L433" s="36">
        <f>+F433*3.04%</f>
        <v>456</v>
      </c>
      <c r="M433" s="36">
        <f>+F433*7.09%</f>
        <v>1063.5</v>
      </c>
      <c r="N433" s="28"/>
      <c r="O433" s="28">
        <f>SUM(I433:N433)</f>
        <v>3180</v>
      </c>
      <c r="P433" s="28">
        <f>+G433+H433+I433+L433+N433</f>
        <v>911.5</v>
      </c>
      <c r="Q433" s="34">
        <f>+J433+K433+M433</f>
        <v>2293.5</v>
      </c>
      <c r="R433" s="28">
        <f>+F433-P433</f>
        <v>14088.5</v>
      </c>
      <c r="S433" s="37">
        <v>111</v>
      </c>
    </row>
    <row r="434" spans="1:19" s="6" customFormat="1" ht="15.75" customHeight="1">
      <c r="A434" s="29"/>
      <c r="B434" s="38"/>
      <c r="C434" s="30"/>
      <c r="D434" s="31"/>
      <c r="E434" s="33"/>
      <c r="F434" s="49"/>
      <c r="G434" s="145"/>
      <c r="H434" s="28"/>
      <c r="I434" s="28"/>
      <c r="J434" s="28"/>
      <c r="K434" s="41"/>
      <c r="L434" s="36"/>
      <c r="M434" s="36"/>
      <c r="N434" s="28"/>
      <c r="O434" s="28"/>
      <c r="P434" s="28"/>
      <c r="Q434" s="34"/>
      <c r="R434" s="28"/>
      <c r="S434" s="37"/>
    </row>
    <row r="435" spans="1:19" s="6" customFormat="1" ht="48" customHeight="1">
      <c r="A435" s="29">
        <v>211</v>
      </c>
      <c r="B435" s="38" t="s">
        <v>338</v>
      </c>
      <c r="C435" s="30" t="s">
        <v>121</v>
      </c>
      <c r="D435" s="30" t="s">
        <v>199</v>
      </c>
      <c r="E435" s="48" t="s">
        <v>40</v>
      </c>
      <c r="F435" s="49">
        <v>15000</v>
      </c>
      <c r="G435" s="145"/>
      <c r="H435" s="28">
        <v>25</v>
      </c>
      <c r="I435" s="28">
        <f>+F435*2.87%</f>
        <v>430.5</v>
      </c>
      <c r="J435" s="28">
        <f>+F435*7.1%</f>
        <v>1065</v>
      </c>
      <c r="K435" s="41">
        <v>165</v>
      </c>
      <c r="L435" s="36">
        <f>+F435*3.04%</f>
        <v>456</v>
      </c>
      <c r="M435" s="36">
        <f>+F435*7.09%</f>
        <v>1063.5</v>
      </c>
      <c r="N435" s="28">
        <v>844.89</v>
      </c>
      <c r="O435" s="28">
        <f>SUM(I435:N435)</f>
        <v>4024.89</v>
      </c>
      <c r="P435" s="28">
        <f>+G435+H435+I435+L435+N435</f>
        <v>1756.3899999999999</v>
      </c>
      <c r="Q435" s="34">
        <f>+J435+K435+M435</f>
        <v>2293.5</v>
      </c>
      <c r="R435" s="28">
        <f>+F435-P435</f>
        <v>13243.61</v>
      </c>
      <c r="S435" s="37">
        <v>111</v>
      </c>
    </row>
    <row r="436" spans="1:19" s="6" customFormat="1" ht="15.75" customHeight="1">
      <c r="A436" s="29"/>
      <c r="B436" s="38"/>
      <c r="C436" s="30"/>
      <c r="D436" s="31"/>
      <c r="E436" s="33"/>
      <c r="F436" s="49"/>
      <c r="G436" s="145"/>
      <c r="H436" s="28"/>
      <c r="I436" s="28"/>
      <c r="J436" s="28"/>
      <c r="K436" s="41"/>
      <c r="L436" s="36"/>
      <c r="M436" s="36"/>
      <c r="N436" s="28"/>
      <c r="O436" s="28"/>
      <c r="P436" s="28"/>
      <c r="Q436" s="34"/>
      <c r="R436" s="28"/>
      <c r="S436" s="37"/>
    </row>
    <row r="437" spans="1:19" s="6" customFormat="1" ht="48" customHeight="1">
      <c r="A437" s="29">
        <v>212</v>
      </c>
      <c r="B437" s="38" t="s">
        <v>339</v>
      </c>
      <c r="C437" s="30" t="s">
        <v>121</v>
      </c>
      <c r="D437" s="30" t="s">
        <v>199</v>
      </c>
      <c r="E437" s="48" t="s">
        <v>40</v>
      </c>
      <c r="F437" s="49">
        <v>15000</v>
      </c>
      <c r="G437" s="145"/>
      <c r="H437" s="28">
        <v>25</v>
      </c>
      <c r="I437" s="28">
        <f>+F437*2.87%</f>
        <v>430.5</v>
      </c>
      <c r="J437" s="28">
        <f>+F437*7.1%</f>
        <v>1065</v>
      </c>
      <c r="K437" s="41">
        <v>165</v>
      </c>
      <c r="L437" s="36">
        <f>+F437*3.04%</f>
        <v>456</v>
      </c>
      <c r="M437" s="36">
        <f>+F437*7.09%</f>
        <v>1063.5</v>
      </c>
      <c r="N437" s="28"/>
      <c r="O437" s="28">
        <f>SUM(I437:N437)</f>
        <v>3180</v>
      </c>
      <c r="P437" s="28">
        <f>+G437+H437+I437+L437+N437</f>
        <v>911.5</v>
      </c>
      <c r="Q437" s="34">
        <f>+J437+K437+M437</f>
        <v>2293.5</v>
      </c>
      <c r="R437" s="28">
        <f>+F437-P437</f>
        <v>14088.5</v>
      </c>
      <c r="S437" s="37">
        <v>111</v>
      </c>
    </row>
    <row r="438" spans="1:19" s="6" customFormat="1" ht="15.75" customHeight="1">
      <c r="A438" s="29"/>
      <c r="B438" s="38"/>
      <c r="C438" s="30"/>
      <c r="D438" s="31"/>
      <c r="E438" s="33"/>
      <c r="F438" s="49"/>
      <c r="G438" s="145"/>
      <c r="H438" s="28"/>
      <c r="I438" s="28"/>
      <c r="J438" s="28"/>
      <c r="K438" s="41"/>
      <c r="L438" s="36"/>
      <c r="M438" s="36"/>
      <c r="N438" s="28"/>
      <c r="O438" s="28"/>
      <c r="P438" s="28"/>
      <c r="Q438" s="34"/>
      <c r="R438" s="28"/>
      <c r="S438" s="37"/>
    </row>
    <row r="439" spans="1:19" s="6" customFormat="1" ht="48" customHeight="1">
      <c r="A439" s="29">
        <v>213</v>
      </c>
      <c r="B439" s="38" t="s">
        <v>340</v>
      </c>
      <c r="C439" s="30" t="s">
        <v>121</v>
      </c>
      <c r="D439" s="30" t="s">
        <v>199</v>
      </c>
      <c r="E439" s="48" t="s">
        <v>40</v>
      </c>
      <c r="F439" s="49">
        <v>15000</v>
      </c>
      <c r="G439" s="145"/>
      <c r="H439" s="28">
        <v>25</v>
      </c>
      <c r="I439" s="28">
        <f>+F439*2.87%</f>
        <v>430.5</v>
      </c>
      <c r="J439" s="28">
        <f>+F439*7.1%</f>
        <v>1065</v>
      </c>
      <c r="K439" s="41">
        <v>165</v>
      </c>
      <c r="L439" s="36">
        <f>+F439*3.04%</f>
        <v>456</v>
      </c>
      <c r="M439" s="36">
        <f>+F439*7.09%</f>
        <v>1063.5</v>
      </c>
      <c r="N439" s="28"/>
      <c r="O439" s="28">
        <f>SUM(I439:N439)</f>
        <v>3180</v>
      </c>
      <c r="P439" s="28">
        <f>+G439+H439+I439+L439+N439</f>
        <v>911.5</v>
      </c>
      <c r="Q439" s="34">
        <f>+J439+K439+M439</f>
        <v>2293.5</v>
      </c>
      <c r="R439" s="28">
        <f>+F439-P439</f>
        <v>14088.5</v>
      </c>
      <c r="S439" s="37">
        <v>111</v>
      </c>
    </row>
    <row r="440" spans="1:19" s="6" customFormat="1" ht="15.75" customHeight="1">
      <c r="A440" s="29"/>
      <c r="B440" s="38"/>
      <c r="C440" s="30"/>
      <c r="D440" s="31"/>
      <c r="E440" s="33"/>
      <c r="F440" s="49"/>
      <c r="G440" s="145"/>
      <c r="H440" s="28"/>
      <c r="I440" s="28"/>
      <c r="J440" s="28"/>
      <c r="K440" s="41"/>
      <c r="L440" s="36"/>
      <c r="M440" s="36"/>
      <c r="N440" s="28"/>
      <c r="O440" s="28"/>
      <c r="P440" s="28"/>
      <c r="Q440" s="34"/>
      <c r="R440" s="28"/>
      <c r="S440" s="37"/>
    </row>
    <row r="441" spans="1:19" s="6" customFormat="1" ht="48" customHeight="1">
      <c r="A441" s="29">
        <v>214</v>
      </c>
      <c r="B441" s="38" t="s">
        <v>341</v>
      </c>
      <c r="C441" s="30" t="s">
        <v>121</v>
      </c>
      <c r="D441" s="30" t="s">
        <v>199</v>
      </c>
      <c r="E441" s="48" t="s">
        <v>40</v>
      </c>
      <c r="F441" s="49">
        <v>15000</v>
      </c>
      <c r="G441" s="145"/>
      <c r="H441" s="28">
        <v>25</v>
      </c>
      <c r="I441" s="28">
        <f>+F441*2.87%</f>
        <v>430.5</v>
      </c>
      <c r="J441" s="28">
        <f>+F441*7.1%</f>
        <v>1065</v>
      </c>
      <c r="K441" s="41">
        <v>165</v>
      </c>
      <c r="L441" s="36">
        <f>+F441*3.04%</f>
        <v>456</v>
      </c>
      <c r="M441" s="36">
        <f>+F441*7.09%</f>
        <v>1063.5</v>
      </c>
      <c r="N441" s="28"/>
      <c r="O441" s="28">
        <f>SUM(I441:N441)</f>
        <v>3180</v>
      </c>
      <c r="P441" s="28">
        <f>+G441+H441+I441+L441+N441</f>
        <v>911.5</v>
      </c>
      <c r="Q441" s="34">
        <f>+J441+K441+M441</f>
        <v>2293.5</v>
      </c>
      <c r="R441" s="28">
        <f>+F441-P441</f>
        <v>14088.5</v>
      </c>
      <c r="S441" s="37">
        <v>111</v>
      </c>
    </row>
    <row r="442" spans="1:19" s="6" customFormat="1" ht="15.75" customHeight="1">
      <c r="A442" s="29"/>
      <c r="B442" s="38"/>
      <c r="C442" s="30"/>
      <c r="D442" s="31"/>
      <c r="E442" s="33"/>
      <c r="F442" s="49"/>
      <c r="G442" s="145"/>
      <c r="H442" s="28"/>
      <c r="I442" s="28"/>
      <c r="J442" s="28"/>
      <c r="K442" s="41"/>
      <c r="L442" s="36"/>
      <c r="M442" s="36"/>
      <c r="N442" s="28"/>
      <c r="O442" s="28"/>
      <c r="P442" s="28"/>
      <c r="Q442" s="34"/>
      <c r="R442" s="28"/>
      <c r="S442" s="37"/>
    </row>
    <row r="443" spans="1:19" s="6" customFormat="1" ht="48" customHeight="1">
      <c r="A443" s="29">
        <v>215</v>
      </c>
      <c r="B443" s="38" t="s">
        <v>342</v>
      </c>
      <c r="C443" s="30" t="s">
        <v>121</v>
      </c>
      <c r="D443" s="30" t="s">
        <v>199</v>
      </c>
      <c r="E443" s="48" t="s">
        <v>40</v>
      </c>
      <c r="F443" s="49">
        <v>15000</v>
      </c>
      <c r="G443" s="145"/>
      <c r="H443" s="28">
        <v>25</v>
      </c>
      <c r="I443" s="28">
        <f>+F443*2.87%</f>
        <v>430.5</v>
      </c>
      <c r="J443" s="28">
        <f>+F443*7.1%</f>
        <v>1065</v>
      </c>
      <c r="K443" s="41">
        <v>165</v>
      </c>
      <c r="L443" s="36">
        <f>+F443*3.04%</f>
        <v>456</v>
      </c>
      <c r="M443" s="36">
        <f>+F443*7.09%</f>
        <v>1063.5</v>
      </c>
      <c r="N443" s="28"/>
      <c r="O443" s="28">
        <f>SUM(I443:N443)</f>
        <v>3180</v>
      </c>
      <c r="P443" s="28">
        <f>+G443+H443+I443+L443+N443</f>
        <v>911.5</v>
      </c>
      <c r="Q443" s="34">
        <f>+J443+K443+M443</f>
        <v>2293.5</v>
      </c>
      <c r="R443" s="28">
        <f>+F443-P443</f>
        <v>14088.5</v>
      </c>
      <c r="S443" s="37">
        <v>111</v>
      </c>
    </row>
    <row r="444" spans="1:19" s="6" customFormat="1" ht="15.75" customHeight="1">
      <c r="A444" s="29"/>
      <c r="B444" s="38"/>
      <c r="C444" s="30"/>
      <c r="D444" s="31"/>
      <c r="E444" s="33"/>
      <c r="F444" s="49"/>
      <c r="G444" s="145"/>
      <c r="H444" s="28"/>
      <c r="I444" s="28"/>
      <c r="J444" s="28"/>
      <c r="K444" s="41"/>
      <c r="L444" s="36"/>
      <c r="M444" s="36"/>
      <c r="N444" s="28"/>
      <c r="O444" s="28"/>
      <c r="P444" s="28"/>
      <c r="Q444" s="34"/>
      <c r="R444" s="28"/>
      <c r="S444" s="37"/>
    </row>
    <row r="445" spans="1:19" s="6" customFormat="1" ht="48" customHeight="1">
      <c r="A445" s="29">
        <v>216</v>
      </c>
      <c r="B445" s="38" t="s">
        <v>343</v>
      </c>
      <c r="C445" s="30" t="s">
        <v>121</v>
      </c>
      <c r="D445" s="30" t="s">
        <v>199</v>
      </c>
      <c r="E445" s="48" t="s">
        <v>40</v>
      </c>
      <c r="F445" s="49">
        <v>15000</v>
      </c>
      <c r="G445" s="145"/>
      <c r="H445" s="28">
        <v>25</v>
      </c>
      <c r="I445" s="28">
        <f>+F445*2.87%</f>
        <v>430.5</v>
      </c>
      <c r="J445" s="28">
        <f>+F445*7.1%</f>
        <v>1065</v>
      </c>
      <c r="K445" s="41">
        <v>165</v>
      </c>
      <c r="L445" s="36">
        <f>+F445*3.04%</f>
        <v>456</v>
      </c>
      <c r="M445" s="36">
        <f>+F445*7.09%</f>
        <v>1063.5</v>
      </c>
      <c r="N445" s="28"/>
      <c r="O445" s="28">
        <f>SUM(I445:N445)</f>
        <v>3180</v>
      </c>
      <c r="P445" s="28">
        <f>+G445+H445+I445+L445+N445</f>
        <v>911.5</v>
      </c>
      <c r="Q445" s="34">
        <f>+J445+K445+M445</f>
        <v>2293.5</v>
      </c>
      <c r="R445" s="28">
        <f>+F445-P445</f>
        <v>14088.5</v>
      </c>
      <c r="S445" s="37">
        <v>111</v>
      </c>
    </row>
    <row r="446" spans="1:19" s="6" customFormat="1" ht="15.75" customHeight="1">
      <c r="A446" s="29"/>
      <c r="B446" s="38"/>
      <c r="C446" s="30"/>
      <c r="D446" s="31"/>
      <c r="E446" s="33"/>
      <c r="F446" s="49"/>
      <c r="G446" s="145"/>
      <c r="H446" s="28"/>
      <c r="I446" s="28"/>
      <c r="J446" s="28"/>
      <c r="K446" s="41"/>
      <c r="L446" s="36"/>
      <c r="M446" s="36"/>
      <c r="N446" s="28"/>
      <c r="O446" s="28"/>
      <c r="P446" s="28"/>
      <c r="Q446" s="34"/>
      <c r="R446" s="28"/>
      <c r="S446" s="37"/>
    </row>
    <row r="447" spans="1:19" s="6" customFormat="1" ht="48" customHeight="1">
      <c r="A447" s="29">
        <v>217</v>
      </c>
      <c r="B447" s="38" t="s">
        <v>344</v>
      </c>
      <c r="C447" s="30" t="s">
        <v>121</v>
      </c>
      <c r="D447" s="30" t="s">
        <v>199</v>
      </c>
      <c r="E447" s="48" t="s">
        <v>40</v>
      </c>
      <c r="F447" s="49">
        <v>15000</v>
      </c>
      <c r="G447" s="145"/>
      <c r="H447" s="28">
        <v>25</v>
      </c>
      <c r="I447" s="28">
        <f>+F447*2.87%</f>
        <v>430.5</v>
      </c>
      <c r="J447" s="28">
        <f>+F447*7.1%</f>
        <v>1065</v>
      </c>
      <c r="K447" s="41">
        <v>165</v>
      </c>
      <c r="L447" s="36">
        <f>+F447*3.04%</f>
        <v>456</v>
      </c>
      <c r="M447" s="36">
        <f>+F447*7.09%</f>
        <v>1063.5</v>
      </c>
      <c r="N447" s="28"/>
      <c r="O447" s="28">
        <f>SUM(I447:N447)</f>
        <v>3180</v>
      </c>
      <c r="P447" s="28">
        <f>+G447+H447+I447+L447+N447</f>
        <v>911.5</v>
      </c>
      <c r="Q447" s="34">
        <f>+J447+K447+M447</f>
        <v>2293.5</v>
      </c>
      <c r="R447" s="28">
        <f>+F447-P447</f>
        <v>14088.5</v>
      </c>
      <c r="S447" s="37">
        <v>111</v>
      </c>
    </row>
    <row r="448" spans="1:19" s="6" customFormat="1" ht="15.75" customHeight="1">
      <c r="A448" s="29"/>
      <c r="B448" s="38"/>
      <c r="C448" s="30"/>
      <c r="D448" s="31"/>
      <c r="E448" s="33"/>
      <c r="F448" s="40"/>
      <c r="G448" s="145"/>
      <c r="H448" s="28"/>
      <c r="I448" s="28"/>
      <c r="J448" s="28"/>
      <c r="K448" s="41"/>
      <c r="L448" s="36"/>
      <c r="M448" s="36"/>
      <c r="N448" s="28"/>
      <c r="O448" s="28"/>
      <c r="P448" s="28"/>
      <c r="Q448" s="34"/>
      <c r="R448" s="28"/>
      <c r="S448" s="37"/>
    </row>
    <row r="449" spans="1:19" s="6" customFormat="1" ht="48" customHeight="1">
      <c r="A449" s="29">
        <v>218</v>
      </c>
      <c r="B449" s="38" t="s">
        <v>345</v>
      </c>
      <c r="C449" s="30" t="s">
        <v>121</v>
      </c>
      <c r="D449" s="38" t="s">
        <v>57</v>
      </c>
      <c r="E449" s="48" t="s">
        <v>40</v>
      </c>
      <c r="F449" s="49">
        <v>25000</v>
      </c>
      <c r="G449" s="145"/>
      <c r="H449" s="28">
        <v>25</v>
      </c>
      <c r="I449" s="28">
        <f>+F449*2.87%</f>
        <v>717.5</v>
      </c>
      <c r="J449" s="28">
        <f>+F449*7.1%</f>
        <v>1774.9999999999998</v>
      </c>
      <c r="K449" s="41">
        <v>275</v>
      </c>
      <c r="L449" s="36">
        <f>+F449*3.04%</f>
        <v>760</v>
      </c>
      <c r="M449" s="36">
        <f>+F449*7.09%</f>
        <v>1772.5000000000002</v>
      </c>
      <c r="N449" s="28"/>
      <c r="O449" s="28">
        <f>SUM(I449:N449)</f>
        <v>5300</v>
      </c>
      <c r="P449" s="28">
        <f>+G449+H449+I449+L449+N449</f>
        <v>1502.5</v>
      </c>
      <c r="Q449" s="34">
        <f>+J449+K449+M449</f>
        <v>3822.5</v>
      </c>
      <c r="R449" s="28">
        <f>+F449-P449</f>
        <v>23497.5</v>
      </c>
      <c r="S449" s="37">
        <v>111</v>
      </c>
    </row>
    <row r="450" spans="1:19" s="6" customFormat="1" ht="15.75" customHeight="1">
      <c r="A450" s="29"/>
      <c r="B450" s="38"/>
      <c r="C450" s="30"/>
      <c r="D450" s="31"/>
      <c r="E450" s="33"/>
      <c r="F450" s="40"/>
      <c r="G450" s="145"/>
      <c r="H450" s="28"/>
      <c r="I450" s="28"/>
      <c r="J450" s="28"/>
      <c r="K450" s="41"/>
      <c r="L450" s="36"/>
      <c r="M450" s="36"/>
      <c r="N450" s="28"/>
      <c r="O450" s="28"/>
      <c r="P450" s="28"/>
      <c r="Q450" s="34"/>
      <c r="R450" s="28"/>
      <c r="S450" s="37"/>
    </row>
    <row r="451" spans="1:19" s="6" customFormat="1" ht="48" customHeight="1">
      <c r="A451" s="29">
        <v>219</v>
      </c>
      <c r="B451" s="38" t="s">
        <v>346</v>
      </c>
      <c r="C451" s="30" t="s">
        <v>121</v>
      </c>
      <c r="D451" s="38" t="s">
        <v>57</v>
      </c>
      <c r="E451" s="48" t="s">
        <v>40</v>
      </c>
      <c r="F451" s="49">
        <v>25000</v>
      </c>
      <c r="G451" s="145"/>
      <c r="H451" s="28">
        <v>25</v>
      </c>
      <c r="I451" s="28">
        <f>+F451*2.87%</f>
        <v>717.5</v>
      </c>
      <c r="J451" s="28">
        <f>+F451*7.1%</f>
        <v>1774.9999999999998</v>
      </c>
      <c r="K451" s="41">
        <v>275</v>
      </c>
      <c r="L451" s="36">
        <f>+F451*3.04%</f>
        <v>760</v>
      </c>
      <c r="M451" s="36">
        <f>+F451*7.09%</f>
        <v>1772.5000000000002</v>
      </c>
      <c r="N451" s="28"/>
      <c r="O451" s="28">
        <f>SUM(I451:N451)</f>
        <v>5300</v>
      </c>
      <c r="P451" s="28">
        <f>+G451+H451+I451+L451+N451</f>
        <v>1502.5</v>
      </c>
      <c r="Q451" s="34">
        <f>+J451+K451+M451</f>
        <v>3822.5</v>
      </c>
      <c r="R451" s="28">
        <f>+F451-P451</f>
        <v>23497.5</v>
      </c>
      <c r="S451" s="37">
        <v>111</v>
      </c>
    </row>
    <row r="452" spans="1:19" s="6" customFormat="1" ht="15.75" customHeight="1">
      <c r="A452" s="29"/>
      <c r="B452" s="38"/>
      <c r="C452" s="30"/>
      <c r="D452" s="31"/>
      <c r="E452" s="33"/>
      <c r="F452" s="40"/>
      <c r="G452" s="145"/>
      <c r="H452" s="28"/>
      <c r="I452" s="28"/>
      <c r="J452" s="28"/>
      <c r="K452" s="41"/>
      <c r="L452" s="36"/>
      <c r="M452" s="36"/>
      <c r="N452" s="28"/>
      <c r="O452" s="28"/>
      <c r="P452" s="28"/>
      <c r="Q452" s="34"/>
      <c r="R452" s="28"/>
      <c r="S452" s="37"/>
    </row>
    <row r="453" spans="1:19" s="6" customFormat="1" ht="48" customHeight="1">
      <c r="A453" s="29">
        <v>220</v>
      </c>
      <c r="B453" s="38" t="s">
        <v>347</v>
      </c>
      <c r="C453" s="30" t="s">
        <v>121</v>
      </c>
      <c r="D453" s="38" t="s">
        <v>57</v>
      </c>
      <c r="E453" s="48" t="s">
        <v>40</v>
      </c>
      <c r="F453" s="49">
        <v>25000</v>
      </c>
      <c r="G453" s="145"/>
      <c r="H453" s="28">
        <v>25</v>
      </c>
      <c r="I453" s="28">
        <f>+F453*2.87%</f>
        <v>717.5</v>
      </c>
      <c r="J453" s="28">
        <f>+F453*7.1%</f>
        <v>1774.9999999999998</v>
      </c>
      <c r="K453" s="41">
        <v>275</v>
      </c>
      <c r="L453" s="36">
        <f>+F453*3.04%</f>
        <v>760</v>
      </c>
      <c r="M453" s="36">
        <f>+F453*7.09%</f>
        <v>1772.5000000000002</v>
      </c>
      <c r="N453" s="28"/>
      <c r="O453" s="28">
        <f>SUM(I453:N453)</f>
        <v>5300</v>
      </c>
      <c r="P453" s="28">
        <f>+G453+H453+I453+L453+N453</f>
        <v>1502.5</v>
      </c>
      <c r="Q453" s="34">
        <f>+J453+K453+M453</f>
        <v>3822.5</v>
      </c>
      <c r="R453" s="28">
        <f>+F453-P453</f>
        <v>23497.5</v>
      </c>
      <c r="S453" s="37">
        <v>111</v>
      </c>
    </row>
    <row r="454" spans="1:19" s="6" customFormat="1" ht="15" customHeight="1">
      <c r="A454" s="29"/>
      <c r="B454" s="38"/>
      <c r="C454" s="30"/>
      <c r="D454" s="31"/>
      <c r="E454" s="33"/>
      <c r="F454" s="40"/>
      <c r="G454" s="145"/>
      <c r="H454" s="28"/>
      <c r="I454" s="28"/>
      <c r="J454" s="28"/>
      <c r="K454" s="41"/>
      <c r="L454" s="36"/>
      <c r="M454" s="36"/>
      <c r="N454" s="28"/>
      <c r="O454" s="28"/>
      <c r="P454" s="28"/>
      <c r="Q454" s="34"/>
      <c r="R454" s="28"/>
      <c r="S454" s="37"/>
    </row>
    <row r="455" spans="1:19" s="6" customFormat="1" ht="48" customHeight="1">
      <c r="A455" s="29">
        <v>221</v>
      </c>
      <c r="B455" s="38" t="s">
        <v>348</v>
      </c>
      <c r="C455" s="30" t="s">
        <v>63</v>
      </c>
      <c r="D455" s="38" t="s">
        <v>66</v>
      </c>
      <c r="E455" s="48" t="s">
        <v>40</v>
      </c>
      <c r="F455" s="49">
        <v>21000</v>
      </c>
      <c r="G455" s="145"/>
      <c r="H455" s="28">
        <v>25</v>
      </c>
      <c r="I455" s="28">
        <f>+F455*2.87%</f>
        <v>602.70000000000005</v>
      </c>
      <c r="J455" s="28">
        <f>+F455*7.1%</f>
        <v>1490.9999999999998</v>
      </c>
      <c r="K455" s="41">
        <v>231</v>
      </c>
      <c r="L455" s="36">
        <f>+F455*3.04%</f>
        <v>638.4</v>
      </c>
      <c r="M455" s="36">
        <f>+F455*7.09%</f>
        <v>1488.9</v>
      </c>
      <c r="N455" s="28"/>
      <c r="O455" s="28">
        <f>SUM(I455:N455)</f>
        <v>4452</v>
      </c>
      <c r="P455" s="28">
        <f>+G455+H455+I455+L455+N455</f>
        <v>1266.0999999999999</v>
      </c>
      <c r="Q455" s="34">
        <f>+J455+K455+M455</f>
        <v>3210.8999999999996</v>
      </c>
      <c r="R455" s="28">
        <f>+F455-P455</f>
        <v>19733.900000000001</v>
      </c>
      <c r="S455" s="37">
        <v>111</v>
      </c>
    </row>
    <row r="456" spans="1:19" s="6" customFormat="1" ht="15" customHeight="1">
      <c r="A456" s="29"/>
      <c r="B456" s="38"/>
      <c r="C456" s="30"/>
      <c r="D456" s="31"/>
      <c r="E456" s="33"/>
      <c r="F456" s="40"/>
      <c r="G456" s="145"/>
      <c r="H456" s="28"/>
      <c r="I456" s="28"/>
      <c r="J456" s="28"/>
      <c r="K456" s="41"/>
      <c r="L456" s="36"/>
      <c r="M456" s="36"/>
      <c r="N456" s="28"/>
      <c r="O456" s="28"/>
      <c r="P456" s="28"/>
      <c r="Q456" s="34"/>
      <c r="R456" s="28"/>
      <c r="S456" s="37"/>
    </row>
    <row r="457" spans="1:19" s="6" customFormat="1" ht="48" customHeight="1">
      <c r="A457" s="29">
        <v>222</v>
      </c>
      <c r="B457" s="38" t="s">
        <v>372</v>
      </c>
      <c r="C457" s="30" t="s">
        <v>45</v>
      </c>
      <c r="D457" s="38" t="s">
        <v>74</v>
      </c>
      <c r="E457" s="48" t="s">
        <v>40</v>
      </c>
      <c r="F457" s="49">
        <v>7500</v>
      </c>
      <c r="G457" s="145"/>
      <c r="H457" s="28">
        <v>25</v>
      </c>
      <c r="I457" s="28">
        <f>+F457*2.87%</f>
        <v>215.25</v>
      </c>
      <c r="J457" s="28">
        <f>+F457*7.1%</f>
        <v>532.5</v>
      </c>
      <c r="K457" s="41">
        <v>82.5</v>
      </c>
      <c r="L457" s="36">
        <f>+F457*3.04%</f>
        <v>228</v>
      </c>
      <c r="M457" s="36">
        <f>+F457*7.09%</f>
        <v>531.75</v>
      </c>
      <c r="N457" s="28"/>
      <c r="O457" s="28">
        <f>SUM(I457:N457)</f>
        <v>1590</v>
      </c>
      <c r="P457" s="28">
        <f>+G457+H457+I457+L457+N457</f>
        <v>468.25</v>
      </c>
      <c r="Q457" s="34">
        <f>+J457+K457+M457</f>
        <v>1146.75</v>
      </c>
      <c r="R457" s="28">
        <f>+F457-P457</f>
        <v>7031.75</v>
      </c>
      <c r="S457" s="37">
        <v>111</v>
      </c>
    </row>
    <row r="458" spans="1:19" s="6" customFormat="1" ht="15" customHeight="1">
      <c r="A458" s="29"/>
      <c r="B458" s="38"/>
      <c r="C458" s="30"/>
      <c r="D458" s="31"/>
      <c r="E458" s="33"/>
      <c r="F458" s="40"/>
      <c r="G458" s="145"/>
      <c r="H458" s="28"/>
      <c r="I458" s="28"/>
      <c r="J458" s="28"/>
      <c r="K458" s="41"/>
      <c r="L458" s="36"/>
      <c r="M458" s="36"/>
      <c r="N458" s="28"/>
      <c r="O458" s="28"/>
      <c r="P458" s="28"/>
      <c r="Q458" s="34"/>
      <c r="R458" s="28"/>
      <c r="S458" s="37"/>
    </row>
    <row r="459" spans="1:19" s="6" customFormat="1" ht="48" customHeight="1">
      <c r="A459" s="29">
        <v>223</v>
      </c>
      <c r="B459" s="38" t="s">
        <v>373</v>
      </c>
      <c r="C459" s="30" t="s">
        <v>209</v>
      </c>
      <c r="D459" s="38" t="s">
        <v>210</v>
      </c>
      <c r="E459" s="48" t="s">
        <v>40</v>
      </c>
      <c r="F459" s="49">
        <v>20000</v>
      </c>
      <c r="G459" s="145"/>
      <c r="H459" s="28">
        <v>25</v>
      </c>
      <c r="I459" s="28">
        <f>+F459*2.87%</f>
        <v>574</v>
      </c>
      <c r="J459" s="28">
        <f>+F459*7.1%</f>
        <v>1419.9999999999998</v>
      </c>
      <c r="K459" s="41">
        <v>220</v>
      </c>
      <c r="L459" s="36">
        <f>+F459*3.04%</f>
        <v>608</v>
      </c>
      <c r="M459" s="36">
        <f>+F459*7.09%</f>
        <v>1418</v>
      </c>
      <c r="N459" s="28"/>
      <c r="O459" s="28">
        <f>SUM(I459:N459)</f>
        <v>4240</v>
      </c>
      <c r="P459" s="28">
        <f>+G459+H459+I459+L459+N459</f>
        <v>1207</v>
      </c>
      <c r="Q459" s="34">
        <f>+J459+K459+M459</f>
        <v>3058</v>
      </c>
      <c r="R459" s="28">
        <f>+F459-P459</f>
        <v>18793</v>
      </c>
      <c r="S459" s="37">
        <v>111</v>
      </c>
    </row>
    <row r="460" spans="1:19" s="6" customFormat="1" ht="15" customHeight="1">
      <c r="A460" s="29"/>
      <c r="B460" s="38"/>
      <c r="C460" s="30"/>
      <c r="D460" s="31"/>
      <c r="E460" s="33"/>
      <c r="F460" s="40"/>
      <c r="G460" s="145"/>
      <c r="H460" s="28"/>
      <c r="I460" s="28"/>
      <c r="J460" s="28"/>
      <c r="K460" s="41"/>
      <c r="L460" s="36"/>
      <c r="M460" s="36"/>
      <c r="N460" s="28"/>
      <c r="O460" s="28"/>
      <c r="P460" s="28"/>
      <c r="Q460" s="34"/>
      <c r="R460" s="28"/>
      <c r="S460" s="37"/>
    </row>
    <row r="461" spans="1:19" s="6" customFormat="1" ht="48" customHeight="1">
      <c r="A461" s="29">
        <v>224</v>
      </c>
      <c r="B461" s="38" t="s">
        <v>389</v>
      </c>
      <c r="C461" s="30" t="s">
        <v>91</v>
      </c>
      <c r="D461" s="38" t="s">
        <v>390</v>
      </c>
      <c r="E461" s="48" t="s">
        <v>40</v>
      </c>
      <c r="F461" s="49">
        <v>18000</v>
      </c>
      <c r="G461" s="145"/>
      <c r="H461" s="28">
        <v>25</v>
      </c>
      <c r="I461" s="28">
        <f>+F461*2.87%</f>
        <v>516.6</v>
      </c>
      <c r="J461" s="28">
        <f>+F461*7.1%</f>
        <v>1277.9999999999998</v>
      </c>
      <c r="K461" s="41">
        <v>198</v>
      </c>
      <c r="L461" s="36">
        <f>+F461*3.04%</f>
        <v>547.20000000000005</v>
      </c>
      <c r="M461" s="36">
        <f>+F461*7.09%</f>
        <v>1276.2</v>
      </c>
      <c r="N461" s="28"/>
      <c r="O461" s="28">
        <f>SUM(I461:N461)</f>
        <v>3816</v>
      </c>
      <c r="P461" s="28">
        <f>+G461+H461+I461+L461+N461</f>
        <v>1088.8000000000002</v>
      </c>
      <c r="Q461" s="34">
        <f>+J461+K461+M461</f>
        <v>2752.2</v>
      </c>
      <c r="R461" s="28">
        <f>+F461-P461</f>
        <v>16911.2</v>
      </c>
      <c r="S461" s="37">
        <v>111</v>
      </c>
    </row>
    <row r="462" spans="1:19" s="6" customFormat="1" ht="15" customHeight="1">
      <c r="A462" s="29"/>
      <c r="B462" s="38"/>
      <c r="C462" s="30"/>
      <c r="D462" s="31"/>
      <c r="E462" s="33"/>
      <c r="F462" s="40"/>
      <c r="G462" s="145"/>
      <c r="H462" s="28"/>
      <c r="I462" s="28"/>
      <c r="J462" s="28"/>
      <c r="K462" s="41"/>
      <c r="L462" s="36"/>
      <c r="M462" s="36"/>
      <c r="N462" s="28"/>
      <c r="O462" s="28"/>
      <c r="P462" s="28"/>
      <c r="Q462" s="34"/>
      <c r="R462" s="28"/>
      <c r="S462" s="37"/>
    </row>
    <row r="463" spans="1:19" s="6" customFormat="1" ht="48" customHeight="1">
      <c r="A463" s="29">
        <v>225</v>
      </c>
      <c r="B463" s="38" t="s">
        <v>391</v>
      </c>
      <c r="C463" s="30" t="s">
        <v>45</v>
      </c>
      <c r="D463" s="38" t="s">
        <v>392</v>
      </c>
      <c r="E463" s="48" t="s">
        <v>40</v>
      </c>
      <c r="F463" s="49">
        <v>7500</v>
      </c>
      <c r="G463" s="145"/>
      <c r="H463" s="28">
        <v>25</v>
      </c>
      <c r="I463" s="28">
        <f>+F463*2.87%</f>
        <v>215.25</v>
      </c>
      <c r="J463" s="28">
        <f>+F463*7.1%</f>
        <v>532.5</v>
      </c>
      <c r="K463" s="41">
        <v>82.5</v>
      </c>
      <c r="L463" s="36">
        <f>+F463*3.04%</f>
        <v>228</v>
      </c>
      <c r="M463" s="36">
        <f>+F463*7.09%</f>
        <v>531.75</v>
      </c>
      <c r="N463" s="28"/>
      <c r="O463" s="28">
        <f>SUM(I463:N463)</f>
        <v>1590</v>
      </c>
      <c r="P463" s="28">
        <f>+G463+H463+I463+L463+N463</f>
        <v>468.25</v>
      </c>
      <c r="Q463" s="34">
        <f>+J463+K463+M463</f>
        <v>1146.75</v>
      </c>
      <c r="R463" s="28">
        <f>+F463-P463</f>
        <v>7031.75</v>
      </c>
      <c r="S463" s="37">
        <v>111</v>
      </c>
    </row>
    <row r="464" spans="1:19" s="6" customFormat="1" ht="15" customHeight="1">
      <c r="A464" s="29"/>
      <c r="B464" s="38"/>
      <c r="C464" s="30"/>
      <c r="D464" s="31"/>
      <c r="E464" s="33"/>
      <c r="F464" s="40"/>
      <c r="G464" s="145"/>
      <c r="H464" s="28"/>
      <c r="I464" s="28"/>
      <c r="J464" s="28"/>
      <c r="K464" s="41"/>
      <c r="L464" s="36"/>
      <c r="M464" s="36"/>
      <c r="N464" s="28"/>
      <c r="O464" s="28"/>
      <c r="P464" s="28"/>
      <c r="Q464" s="34"/>
      <c r="R464" s="28"/>
      <c r="S464" s="37"/>
    </row>
    <row r="465" spans="1:19" s="6" customFormat="1" ht="48" customHeight="1">
      <c r="A465" s="29">
        <v>226</v>
      </c>
      <c r="B465" s="38" t="s">
        <v>393</v>
      </c>
      <c r="C465" s="30" t="s">
        <v>48</v>
      </c>
      <c r="D465" s="38" t="s">
        <v>394</v>
      </c>
      <c r="E465" s="48" t="s">
        <v>40</v>
      </c>
      <c r="F465" s="49">
        <v>35000</v>
      </c>
      <c r="G465" s="145"/>
      <c r="H465" s="28">
        <v>25</v>
      </c>
      <c r="I465" s="28">
        <f>+F465*2.87%</f>
        <v>1004.5</v>
      </c>
      <c r="J465" s="28">
        <f>+F465*7.1%</f>
        <v>2485</v>
      </c>
      <c r="K465" s="41">
        <v>380.38</v>
      </c>
      <c r="L465" s="36">
        <f>+F465*3.04%</f>
        <v>1064</v>
      </c>
      <c r="M465" s="36">
        <f>+F465*7.09%</f>
        <v>2481.5</v>
      </c>
      <c r="N465" s="28"/>
      <c r="O465" s="28">
        <f>SUM(I465:N465)</f>
        <v>7415.38</v>
      </c>
      <c r="P465" s="28">
        <f>+G465+H465+I465+L465+N465</f>
        <v>2093.5</v>
      </c>
      <c r="Q465" s="34">
        <f>+J465+K465+M465</f>
        <v>5346.88</v>
      </c>
      <c r="R465" s="28">
        <f>+F465-P465</f>
        <v>32906.5</v>
      </c>
      <c r="S465" s="37">
        <v>111</v>
      </c>
    </row>
    <row r="466" spans="1:19" s="6" customFormat="1" ht="15" customHeight="1">
      <c r="A466" s="29"/>
      <c r="B466" s="38"/>
      <c r="C466" s="30"/>
      <c r="D466" s="31"/>
      <c r="E466" s="33"/>
      <c r="F466" s="40"/>
      <c r="G466" s="145"/>
      <c r="H466" s="28"/>
      <c r="I466" s="28"/>
      <c r="J466" s="28"/>
      <c r="K466" s="41"/>
      <c r="L466" s="36"/>
      <c r="M466" s="36"/>
      <c r="N466" s="28"/>
      <c r="O466" s="28"/>
      <c r="P466" s="28"/>
      <c r="Q466" s="34"/>
      <c r="R466" s="28"/>
      <c r="S466" s="37"/>
    </row>
    <row r="467" spans="1:19" s="6" customFormat="1" ht="48" customHeight="1">
      <c r="A467" s="29">
        <v>227</v>
      </c>
      <c r="B467" s="38" t="s">
        <v>396</v>
      </c>
      <c r="C467" s="30" t="s">
        <v>60</v>
      </c>
      <c r="D467" s="38" t="s">
        <v>128</v>
      </c>
      <c r="E467" s="48" t="s">
        <v>40</v>
      </c>
      <c r="F467" s="49">
        <v>16000</v>
      </c>
      <c r="G467" s="145"/>
      <c r="H467" s="28">
        <v>25</v>
      </c>
      <c r="I467" s="28">
        <f>+F467*2.87%</f>
        <v>459.2</v>
      </c>
      <c r="J467" s="28">
        <f>+F467*7.1%</f>
        <v>1136</v>
      </c>
      <c r="K467" s="41">
        <v>176</v>
      </c>
      <c r="L467" s="36">
        <f>+F467*3.04%</f>
        <v>486.4</v>
      </c>
      <c r="M467" s="36">
        <f>+F467*7.09%</f>
        <v>1134.4000000000001</v>
      </c>
      <c r="N467" s="28"/>
      <c r="O467" s="28">
        <f>SUM(I467:N467)</f>
        <v>3392</v>
      </c>
      <c r="P467" s="28">
        <f>+G467+H467+I467+L467+N467</f>
        <v>970.59999999999991</v>
      </c>
      <c r="Q467" s="34">
        <f>+J467+K467+M467</f>
        <v>2446.4</v>
      </c>
      <c r="R467" s="28">
        <f>+F467-P467</f>
        <v>15029.4</v>
      </c>
      <c r="S467" s="37">
        <v>111</v>
      </c>
    </row>
    <row r="468" spans="1:19" s="6" customFormat="1" ht="15" customHeight="1">
      <c r="A468" s="29"/>
      <c r="B468" s="38"/>
      <c r="C468" s="30"/>
      <c r="D468" s="31"/>
      <c r="E468" s="33"/>
      <c r="F468" s="40"/>
      <c r="G468" s="145"/>
      <c r="H468" s="28"/>
      <c r="I468" s="28"/>
      <c r="J468" s="28"/>
      <c r="K468" s="41"/>
      <c r="L468" s="36"/>
      <c r="M468" s="36"/>
      <c r="N468" s="28"/>
      <c r="O468" s="28"/>
      <c r="P468" s="28"/>
      <c r="Q468" s="34"/>
      <c r="R468" s="28"/>
      <c r="S468" s="37"/>
    </row>
    <row r="469" spans="1:19" s="6" customFormat="1" ht="48" customHeight="1">
      <c r="A469" s="29">
        <v>228</v>
      </c>
      <c r="B469" s="38" t="s">
        <v>397</v>
      </c>
      <c r="C469" s="30" t="s">
        <v>166</v>
      </c>
      <c r="D469" s="38" t="s">
        <v>74</v>
      </c>
      <c r="E469" s="48" t="s">
        <v>40</v>
      </c>
      <c r="F469" s="49">
        <v>12000</v>
      </c>
      <c r="G469" s="145"/>
      <c r="H469" s="28">
        <v>25</v>
      </c>
      <c r="I469" s="28">
        <f>+F469*2.87%</f>
        <v>344.4</v>
      </c>
      <c r="J469" s="28">
        <f>+F469*7.1%</f>
        <v>851.99999999999989</v>
      </c>
      <c r="K469" s="41">
        <v>132</v>
      </c>
      <c r="L469" s="36">
        <f>+F469*3.04%</f>
        <v>364.8</v>
      </c>
      <c r="M469" s="36">
        <f>+F469*7.09%</f>
        <v>850.80000000000007</v>
      </c>
      <c r="N469" s="28"/>
      <c r="O469" s="28">
        <f>SUM(I469:N469)</f>
        <v>2544</v>
      </c>
      <c r="P469" s="28">
        <f>+G469+H469+I469+L469+N469</f>
        <v>734.2</v>
      </c>
      <c r="Q469" s="34">
        <f>+J469+K469+M469</f>
        <v>1834.8</v>
      </c>
      <c r="R469" s="28">
        <f>+F469-P469</f>
        <v>11265.8</v>
      </c>
      <c r="S469" s="37">
        <v>111</v>
      </c>
    </row>
    <row r="470" spans="1:19" s="6" customFormat="1" ht="15" customHeight="1">
      <c r="A470" s="29"/>
      <c r="B470" s="38"/>
      <c r="C470" s="30"/>
      <c r="D470" s="31"/>
      <c r="E470" s="33"/>
      <c r="F470" s="40"/>
      <c r="G470" s="145"/>
      <c r="H470" s="28"/>
      <c r="I470" s="28"/>
      <c r="J470" s="28"/>
      <c r="K470" s="41"/>
      <c r="L470" s="36"/>
      <c r="M470" s="36"/>
      <c r="N470" s="28"/>
      <c r="O470" s="28"/>
      <c r="P470" s="28"/>
      <c r="Q470" s="34"/>
      <c r="R470" s="28"/>
      <c r="S470" s="37"/>
    </row>
    <row r="471" spans="1:19" s="6" customFormat="1" ht="48" customHeight="1">
      <c r="A471" s="29">
        <v>229</v>
      </c>
      <c r="B471" s="38" t="s">
        <v>399</v>
      </c>
      <c r="C471" s="30" t="s">
        <v>286</v>
      </c>
      <c r="D471" s="38" t="s">
        <v>400</v>
      </c>
      <c r="E471" s="48" t="s">
        <v>40</v>
      </c>
      <c r="F471" s="49">
        <v>10000</v>
      </c>
      <c r="G471" s="145"/>
      <c r="H471" s="28">
        <v>25</v>
      </c>
      <c r="I471" s="28">
        <f>+F471*2.87%</f>
        <v>287</v>
      </c>
      <c r="J471" s="28">
        <f>+F471*7.1%</f>
        <v>709.99999999999989</v>
      </c>
      <c r="K471" s="41">
        <v>110</v>
      </c>
      <c r="L471" s="36">
        <f>+F471*3.04%</f>
        <v>304</v>
      </c>
      <c r="M471" s="36">
        <f>+F471*7.09%</f>
        <v>709</v>
      </c>
      <c r="N471" s="28"/>
      <c r="O471" s="28">
        <f>SUM(I471:N471)</f>
        <v>2120</v>
      </c>
      <c r="P471" s="28">
        <f>+G471+H471+I471+L471+N471</f>
        <v>616</v>
      </c>
      <c r="Q471" s="34">
        <f>+J471+K471+M471</f>
        <v>1529</v>
      </c>
      <c r="R471" s="28">
        <f>+F471-P471</f>
        <v>9384</v>
      </c>
      <c r="S471" s="37">
        <v>111</v>
      </c>
    </row>
    <row r="472" spans="1:19" s="6" customFormat="1" ht="15" customHeight="1">
      <c r="A472" s="29"/>
      <c r="B472" s="38"/>
      <c r="C472" s="30"/>
      <c r="D472" s="31"/>
      <c r="E472" s="33"/>
      <c r="F472" s="40"/>
      <c r="G472" s="145"/>
      <c r="H472" s="28"/>
      <c r="I472" s="28"/>
      <c r="J472" s="28"/>
      <c r="K472" s="41"/>
      <c r="L472" s="36"/>
      <c r="M472" s="36"/>
      <c r="N472" s="28"/>
      <c r="O472" s="28"/>
      <c r="P472" s="28"/>
      <c r="Q472" s="34"/>
      <c r="R472" s="28"/>
      <c r="S472" s="37"/>
    </row>
    <row r="473" spans="1:19" s="6" customFormat="1" ht="48" customHeight="1">
      <c r="A473" s="29">
        <v>230</v>
      </c>
      <c r="B473" s="38" t="s">
        <v>469</v>
      </c>
      <c r="C473" s="31" t="s">
        <v>121</v>
      </c>
      <c r="D473" s="38" t="s">
        <v>245</v>
      </c>
      <c r="E473" s="48" t="s">
        <v>40</v>
      </c>
      <c r="F473" s="49">
        <v>12000</v>
      </c>
      <c r="G473" s="145"/>
      <c r="H473" s="28">
        <v>25</v>
      </c>
      <c r="I473" s="28">
        <f>+F473*2.87%</f>
        <v>344.4</v>
      </c>
      <c r="J473" s="28">
        <f>+F473*7.1%</f>
        <v>851.99999999999989</v>
      </c>
      <c r="K473" s="41">
        <v>132</v>
      </c>
      <c r="L473" s="36">
        <f>+F473*3.04%</f>
        <v>364.8</v>
      </c>
      <c r="M473" s="36">
        <f>+F473*7.09%</f>
        <v>850.80000000000007</v>
      </c>
      <c r="N473" s="28"/>
      <c r="O473" s="28">
        <f>SUM(I473:N473)</f>
        <v>2544</v>
      </c>
      <c r="P473" s="28">
        <f>+G473+H473+I473+L473+N473</f>
        <v>734.2</v>
      </c>
      <c r="Q473" s="34">
        <f>+J473+K473+M473</f>
        <v>1834.8</v>
      </c>
      <c r="R473" s="28">
        <f>+F473-P473</f>
        <v>11265.8</v>
      </c>
      <c r="S473" s="37">
        <v>111</v>
      </c>
    </row>
    <row r="474" spans="1:19" s="6" customFormat="1" ht="15" customHeight="1">
      <c r="A474" s="29"/>
      <c r="B474" s="38"/>
      <c r="C474" s="30"/>
      <c r="D474" s="31"/>
      <c r="E474" s="33"/>
      <c r="F474" s="40"/>
      <c r="G474" s="145"/>
      <c r="H474" s="28"/>
      <c r="I474" s="28"/>
      <c r="J474" s="28"/>
      <c r="K474" s="41"/>
      <c r="L474" s="36"/>
      <c r="M474" s="36"/>
      <c r="N474" s="28"/>
      <c r="O474" s="28"/>
      <c r="P474" s="28"/>
      <c r="Q474" s="34"/>
      <c r="R474" s="28"/>
      <c r="S474" s="37"/>
    </row>
    <row r="475" spans="1:19" s="6" customFormat="1" ht="48" customHeight="1">
      <c r="A475" s="29">
        <v>231</v>
      </c>
      <c r="B475" s="38" t="s">
        <v>404</v>
      </c>
      <c r="C475" s="30" t="s">
        <v>45</v>
      </c>
      <c r="D475" s="38" t="s">
        <v>405</v>
      </c>
      <c r="E475" s="48" t="s">
        <v>40</v>
      </c>
      <c r="F475" s="49">
        <v>25000</v>
      </c>
      <c r="G475" s="145"/>
      <c r="H475" s="28">
        <v>25</v>
      </c>
      <c r="I475" s="28">
        <f>+F475*2.87%</f>
        <v>717.5</v>
      </c>
      <c r="J475" s="28">
        <f>+F475*7.1%</f>
        <v>1774.9999999999998</v>
      </c>
      <c r="K475" s="41">
        <v>275</v>
      </c>
      <c r="L475" s="36">
        <f>+F475*3.04%</f>
        <v>760</v>
      </c>
      <c r="M475" s="36">
        <f>+F475*7.09%</f>
        <v>1772.5000000000002</v>
      </c>
      <c r="N475" s="28"/>
      <c r="O475" s="28">
        <f>SUM(I475:N475)</f>
        <v>5300</v>
      </c>
      <c r="P475" s="28">
        <f>+G475+H475+I475+L475+N475</f>
        <v>1502.5</v>
      </c>
      <c r="Q475" s="34">
        <f>+J475+K475+M475</f>
        <v>3822.5</v>
      </c>
      <c r="R475" s="28">
        <f>+F475-P475</f>
        <v>23497.5</v>
      </c>
      <c r="S475" s="37">
        <v>111</v>
      </c>
    </row>
    <row r="476" spans="1:19" s="6" customFormat="1" ht="15" customHeight="1">
      <c r="A476" s="29"/>
      <c r="B476" s="38"/>
      <c r="C476" s="30"/>
      <c r="D476" s="31"/>
      <c r="E476" s="33"/>
      <c r="F476" s="40"/>
      <c r="G476" s="145"/>
      <c r="H476" s="28"/>
      <c r="I476" s="28"/>
      <c r="J476" s="28"/>
      <c r="K476" s="41"/>
      <c r="L476" s="36"/>
      <c r="M476" s="36"/>
      <c r="N476" s="28"/>
      <c r="O476" s="28"/>
      <c r="P476" s="28"/>
      <c r="Q476" s="34"/>
      <c r="R476" s="28"/>
      <c r="S476" s="37"/>
    </row>
    <row r="477" spans="1:19" s="6" customFormat="1" ht="48" customHeight="1">
      <c r="A477" s="29">
        <v>232</v>
      </c>
      <c r="B477" s="38" t="s">
        <v>406</v>
      </c>
      <c r="C477" s="31" t="s">
        <v>121</v>
      </c>
      <c r="D477" s="38" t="s">
        <v>245</v>
      </c>
      <c r="E477" s="48" t="s">
        <v>40</v>
      </c>
      <c r="F477" s="49">
        <v>15000</v>
      </c>
      <c r="G477" s="145"/>
      <c r="H477" s="28">
        <v>25</v>
      </c>
      <c r="I477" s="28">
        <f>+F477*2.87%</f>
        <v>430.5</v>
      </c>
      <c r="J477" s="28">
        <f>+F477*7.1%</f>
        <v>1065</v>
      </c>
      <c r="K477" s="41">
        <v>165</v>
      </c>
      <c r="L477" s="36">
        <f>+F477*3.04%</f>
        <v>456</v>
      </c>
      <c r="M477" s="36">
        <f>+F477*7.09%</f>
        <v>1063.5</v>
      </c>
      <c r="N477" s="28"/>
      <c r="O477" s="28">
        <f>SUM(I477:N477)</f>
        <v>3180</v>
      </c>
      <c r="P477" s="28">
        <f>+G477+H477+I477+L477+N477</f>
        <v>911.5</v>
      </c>
      <c r="Q477" s="34">
        <f>+J477+K477+M477</f>
        <v>2293.5</v>
      </c>
      <c r="R477" s="28">
        <f>+F477-P477</f>
        <v>14088.5</v>
      </c>
      <c r="S477" s="37">
        <v>111</v>
      </c>
    </row>
    <row r="478" spans="1:19" s="6" customFormat="1" ht="15" customHeight="1">
      <c r="A478" s="29"/>
      <c r="B478" s="38"/>
      <c r="C478" s="30"/>
      <c r="D478" s="31"/>
      <c r="E478" s="33"/>
      <c r="F478" s="40"/>
      <c r="G478" s="145"/>
      <c r="H478" s="28"/>
      <c r="I478" s="28"/>
      <c r="J478" s="28"/>
      <c r="K478" s="41"/>
      <c r="L478" s="36"/>
      <c r="M478" s="36"/>
      <c r="N478" s="28"/>
      <c r="O478" s="28"/>
      <c r="P478" s="28"/>
      <c r="Q478" s="34"/>
      <c r="R478" s="28"/>
      <c r="S478" s="37"/>
    </row>
    <row r="479" spans="1:19" s="6" customFormat="1" ht="48" customHeight="1">
      <c r="A479" s="29">
        <v>233</v>
      </c>
      <c r="B479" s="38" t="s">
        <v>35</v>
      </c>
      <c r="C479" s="30" t="s">
        <v>138</v>
      </c>
      <c r="D479" s="38" t="s">
        <v>394</v>
      </c>
      <c r="E479" s="48" t="s">
        <v>40</v>
      </c>
      <c r="F479" s="49">
        <v>20000</v>
      </c>
      <c r="G479" s="145"/>
      <c r="H479" s="28">
        <v>25</v>
      </c>
      <c r="I479" s="28">
        <f>+F479*2.87%</f>
        <v>574</v>
      </c>
      <c r="J479" s="28">
        <f>+F479*7.1%</f>
        <v>1419.9999999999998</v>
      </c>
      <c r="K479" s="41">
        <v>220</v>
      </c>
      <c r="L479" s="36">
        <f>+F479*3.04%</f>
        <v>608</v>
      </c>
      <c r="M479" s="36">
        <f>+F479*7.09%</f>
        <v>1418</v>
      </c>
      <c r="N479" s="28"/>
      <c r="O479" s="28">
        <f>SUM(I479:N479)</f>
        <v>4240</v>
      </c>
      <c r="P479" s="28">
        <f>+G479+H479+I479+L479+N479</f>
        <v>1207</v>
      </c>
      <c r="Q479" s="34">
        <f>+J479+K479+M479</f>
        <v>3058</v>
      </c>
      <c r="R479" s="28">
        <f>+F479-P479</f>
        <v>18793</v>
      </c>
      <c r="S479" s="37">
        <v>111</v>
      </c>
    </row>
    <row r="480" spans="1:19" s="6" customFormat="1" ht="15" customHeight="1">
      <c r="A480" s="29"/>
      <c r="B480" s="38"/>
      <c r="C480" s="30"/>
      <c r="D480" s="31"/>
      <c r="E480" s="33"/>
      <c r="F480" s="40"/>
      <c r="G480" s="145"/>
      <c r="H480" s="28"/>
      <c r="I480" s="28"/>
      <c r="J480" s="28"/>
      <c r="K480" s="41"/>
      <c r="L480" s="36"/>
      <c r="M480" s="36"/>
      <c r="N480" s="28"/>
      <c r="O480" s="28"/>
      <c r="P480" s="28"/>
      <c r="Q480" s="34"/>
      <c r="R480" s="28"/>
      <c r="S480" s="37"/>
    </row>
    <row r="481" spans="1:19" s="6" customFormat="1" ht="48" customHeight="1">
      <c r="A481" s="29">
        <v>234</v>
      </c>
      <c r="B481" s="38" t="s">
        <v>413</v>
      </c>
      <c r="C481" s="30" t="s">
        <v>45</v>
      </c>
      <c r="D481" s="38" t="s">
        <v>153</v>
      </c>
      <c r="E481" s="48" t="s">
        <v>40</v>
      </c>
      <c r="F481" s="49">
        <v>7500</v>
      </c>
      <c r="G481" s="145"/>
      <c r="H481" s="28">
        <v>25</v>
      </c>
      <c r="I481" s="28">
        <f>+F481*2.87%</f>
        <v>215.25</v>
      </c>
      <c r="J481" s="28">
        <f>+F481*7.1%</f>
        <v>532.5</v>
      </c>
      <c r="K481" s="41">
        <v>82.5</v>
      </c>
      <c r="L481" s="36">
        <f>+F481*3.04%</f>
        <v>228</v>
      </c>
      <c r="M481" s="36">
        <f>+F481*7.09%</f>
        <v>531.75</v>
      </c>
      <c r="N481" s="28"/>
      <c r="O481" s="28">
        <f>SUM(I481:N481)</f>
        <v>1590</v>
      </c>
      <c r="P481" s="28">
        <f>+G481+H481+I481+L481+N481</f>
        <v>468.25</v>
      </c>
      <c r="Q481" s="34">
        <f>+J481+K481+M481</f>
        <v>1146.75</v>
      </c>
      <c r="R481" s="28">
        <f>+F481-P481</f>
        <v>7031.75</v>
      </c>
      <c r="S481" s="37">
        <v>111</v>
      </c>
    </row>
    <row r="482" spans="1:19" s="6" customFormat="1" ht="15" customHeight="1">
      <c r="A482" s="29"/>
      <c r="B482" s="38"/>
      <c r="C482" s="30"/>
      <c r="D482" s="31"/>
      <c r="E482" s="33"/>
      <c r="F482" s="40"/>
      <c r="G482" s="145"/>
      <c r="H482" s="28"/>
      <c r="I482" s="28"/>
      <c r="J482" s="28"/>
      <c r="K482" s="41"/>
      <c r="L482" s="36"/>
      <c r="M482" s="36"/>
      <c r="N482" s="28"/>
      <c r="O482" s="28"/>
      <c r="P482" s="28"/>
      <c r="Q482" s="34"/>
      <c r="R482" s="28"/>
      <c r="S482" s="37"/>
    </row>
    <row r="483" spans="1:19" s="6" customFormat="1" ht="48" customHeight="1">
      <c r="A483" s="29">
        <v>235</v>
      </c>
      <c r="B483" s="38" t="s">
        <v>414</v>
      </c>
      <c r="C483" s="38" t="s">
        <v>121</v>
      </c>
      <c r="D483" s="6" t="s">
        <v>199</v>
      </c>
      <c r="E483" s="48" t="s">
        <v>40</v>
      </c>
      <c r="F483" s="49">
        <v>15000</v>
      </c>
      <c r="G483" s="145"/>
      <c r="H483" s="28">
        <v>25</v>
      </c>
      <c r="I483" s="28">
        <f>+F483*2.87%</f>
        <v>430.5</v>
      </c>
      <c r="J483" s="28">
        <f>+F483*7.1%</f>
        <v>1065</v>
      </c>
      <c r="K483" s="41">
        <v>165</v>
      </c>
      <c r="L483" s="36">
        <f>+F483*3.04%</f>
        <v>456</v>
      </c>
      <c r="M483" s="36">
        <f>+F483*7.09%</f>
        <v>1063.5</v>
      </c>
      <c r="N483" s="28"/>
      <c r="O483" s="28">
        <f>SUM(I483:N483)</f>
        <v>3180</v>
      </c>
      <c r="P483" s="28">
        <f>+G483+H483+I483+L483+N483</f>
        <v>911.5</v>
      </c>
      <c r="Q483" s="34">
        <f>+J483+K483+M483</f>
        <v>2293.5</v>
      </c>
      <c r="R483" s="28">
        <f>+F483-P483</f>
        <v>14088.5</v>
      </c>
      <c r="S483" s="37">
        <v>111</v>
      </c>
    </row>
    <row r="484" spans="1:19" s="6" customFormat="1" ht="15" customHeight="1">
      <c r="A484" s="29"/>
      <c r="B484" s="38"/>
      <c r="C484" s="30"/>
      <c r="D484" s="31"/>
      <c r="E484" s="33"/>
      <c r="F484" s="40"/>
      <c r="G484" s="145"/>
      <c r="H484" s="28"/>
      <c r="I484" s="28"/>
      <c r="J484" s="28"/>
      <c r="K484" s="41"/>
      <c r="L484" s="36"/>
      <c r="M484" s="36"/>
      <c r="N484" s="28"/>
      <c r="O484" s="28"/>
      <c r="P484" s="28"/>
      <c r="Q484" s="34"/>
      <c r="R484" s="28"/>
      <c r="S484" s="37"/>
    </row>
    <row r="485" spans="1:19" s="6" customFormat="1" ht="48" customHeight="1">
      <c r="A485" s="29">
        <v>236</v>
      </c>
      <c r="B485" s="38" t="s">
        <v>415</v>
      </c>
      <c r="C485" s="30" t="s">
        <v>416</v>
      </c>
      <c r="D485" s="38" t="s">
        <v>128</v>
      </c>
      <c r="E485" s="48" t="s">
        <v>40</v>
      </c>
      <c r="F485" s="49">
        <v>15000</v>
      </c>
      <c r="G485" s="145"/>
      <c r="H485" s="28">
        <v>25</v>
      </c>
      <c r="I485" s="28">
        <f>+F485*2.87%</f>
        <v>430.5</v>
      </c>
      <c r="J485" s="28">
        <f>+F485*7.1%</f>
        <v>1065</v>
      </c>
      <c r="K485" s="41">
        <v>165</v>
      </c>
      <c r="L485" s="36">
        <f>+F485*3.04%</f>
        <v>456</v>
      </c>
      <c r="M485" s="36">
        <f>+F485*7.09%</f>
        <v>1063.5</v>
      </c>
      <c r="N485" s="28"/>
      <c r="O485" s="28">
        <f>SUM(I485:N485)</f>
        <v>3180</v>
      </c>
      <c r="P485" s="28">
        <f>+G485+H485+I485+L485+N485</f>
        <v>911.5</v>
      </c>
      <c r="Q485" s="34">
        <f>+J485+K485+M485</f>
        <v>2293.5</v>
      </c>
      <c r="R485" s="28">
        <f>+F485-P485</f>
        <v>14088.5</v>
      </c>
      <c r="S485" s="37">
        <v>111</v>
      </c>
    </row>
    <row r="486" spans="1:19" s="6" customFormat="1" ht="15" customHeight="1">
      <c r="A486" s="29"/>
      <c r="B486" s="38"/>
      <c r="C486" s="30"/>
      <c r="D486" s="31"/>
      <c r="E486" s="33"/>
      <c r="F486" s="40"/>
      <c r="G486" s="145"/>
      <c r="H486" s="28"/>
      <c r="I486" s="28"/>
      <c r="J486" s="28"/>
      <c r="K486" s="41"/>
      <c r="L486" s="36"/>
      <c r="M486" s="36"/>
      <c r="N486" s="28"/>
      <c r="O486" s="28"/>
      <c r="P486" s="28"/>
      <c r="Q486" s="34"/>
      <c r="R486" s="28"/>
      <c r="S486" s="37"/>
    </row>
    <row r="487" spans="1:19" s="6" customFormat="1" ht="48" customHeight="1">
      <c r="A487" s="29">
        <v>237</v>
      </c>
      <c r="B487" s="38" t="s">
        <v>419</v>
      </c>
      <c r="C487" s="30" t="s">
        <v>143</v>
      </c>
      <c r="D487" s="38" t="s">
        <v>408</v>
      </c>
      <c r="E487" s="48" t="s">
        <v>40</v>
      </c>
      <c r="F487" s="49">
        <v>55000</v>
      </c>
      <c r="G487" s="145">
        <v>2851.33</v>
      </c>
      <c r="H487" s="28">
        <v>25</v>
      </c>
      <c r="I487" s="28">
        <f>+F487*2.87%</f>
        <v>1578.5</v>
      </c>
      <c r="J487" s="28">
        <f>+F487*7.1%</f>
        <v>3904.9999999999995</v>
      </c>
      <c r="K487" s="41">
        <v>380.38</v>
      </c>
      <c r="L487" s="36">
        <f>+F487*3.04%</f>
        <v>1672</v>
      </c>
      <c r="M487" s="36">
        <f>+F487*7.09%</f>
        <v>3899.5000000000005</v>
      </c>
      <c r="N487" s="28"/>
      <c r="O487" s="28">
        <f>SUM(I487:N487)</f>
        <v>11435.380000000001</v>
      </c>
      <c r="P487" s="28">
        <f>+G487+H487+I487+L487+N487</f>
        <v>6126.83</v>
      </c>
      <c r="Q487" s="34">
        <f>+J487+K487+M487</f>
        <v>8184.8799999999992</v>
      </c>
      <c r="R487" s="28">
        <f>+F487-P487</f>
        <v>48873.17</v>
      </c>
      <c r="S487" s="37">
        <v>111</v>
      </c>
    </row>
    <row r="488" spans="1:19" s="6" customFormat="1" ht="15" customHeight="1">
      <c r="A488" s="29"/>
      <c r="B488" s="38"/>
      <c r="C488" s="30"/>
      <c r="D488" s="31"/>
      <c r="E488" s="33"/>
      <c r="F488" s="40"/>
      <c r="G488" s="145"/>
      <c r="H488" s="28"/>
      <c r="I488" s="28"/>
      <c r="J488" s="28"/>
      <c r="K488" s="41"/>
      <c r="L488" s="36"/>
      <c r="M488" s="36"/>
      <c r="N488" s="28"/>
      <c r="O488" s="28"/>
      <c r="P488" s="28"/>
      <c r="Q488" s="34"/>
      <c r="R488" s="28"/>
      <c r="S488" s="37"/>
    </row>
    <row r="489" spans="1:19" s="6" customFormat="1" ht="48" customHeight="1">
      <c r="A489" s="29">
        <v>238</v>
      </c>
      <c r="B489" s="38" t="s">
        <v>423</v>
      </c>
      <c r="C489" s="38" t="s">
        <v>184</v>
      </c>
      <c r="D489" s="38" t="s">
        <v>424</v>
      </c>
      <c r="E489" s="48" t="s">
        <v>40</v>
      </c>
      <c r="F489" s="49">
        <v>25000</v>
      </c>
      <c r="G489" s="145"/>
      <c r="H489" s="28">
        <v>25</v>
      </c>
      <c r="I489" s="28">
        <f>+F489*2.87%</f>
        <v>717.5</v>
      </c>
      <c r="J489" s="28">
        <f>+F489*7.1%</f>
        <v>1774.9999999999998</v>
      </c>
      <c r="K489" s="41">
        <v>275</v>
      </c>
      <c r="L489" s="36">
        <f>+F489*3.04%</f>
        <v>760</v>
      </c>
      <c r="M489" s="36">
        <f>+F489*7.09%</f>
        <v>1772.5000000000002</v>
      </c>
      <c r="N489" s="28"/>
      <c r="O489" s="28">
        <f>SUM(I489:N489)</f>
        <v>5300</v>
      </c>
      <c r="P489" s="28">
        <f>+G489+H489+I489+L489+N489</f>
        <v>1502.5</v>
      </c>
      <c r="Q489" s="34">
        <f>+J489+K489+M489</f>
        <v>3822.5</v>
      </c>
      <c r="R489" s="28">
        <f>+F489-P489</f>
        <v>23497.5</v>
      </c>
      <c r="S489" s="37">
        <v>111</v>
      </c>
    </row>
    <row r="490" spans="1:19" s="6" customFormat="1" ht="15" customHeight="1">
      <c r="A490" s="29"/>
      <c r="B490" s="38"/>
      <c r="C490" s="30"/>
      <c r="D490" s="31"/>
      <c r="E490" s="33"/>
      <c r="F490" s="40"/>
      <c r="G490" s="145"/>
      <c r="H490" s="28"/>
      <c r="I490" s="28"/>
      <c r="J490" s="28"/>
      <c r="K490" s="41"/>
      <c r="L490" s="36"/>
      <c r="M490" s="36"/>
      <c r="N490" s="28"/>
      <c r="O490" s="28"/>
      <c r="P490" s="28"/>
      <c r="Q490" s="34"/>
      <c r="R490" s="28"/>
      <c r="S490" s="37"/>
    </row>
    <row r="491" spans="1:19" s="6" customFormat="1" ht="48" customHeight="1">
      <c r="A491" s="29">
        <v>239</v>
      </c>
      <c r="B491" s="38" t="s">
        <v>425</v>
      </c>
      <c r="C491" s="38" t="s">
        <v>45</v>
      </c>
      <c r="D491" s="38" t="s">
        <v>426</v>
      </c>
      <c r="E491" s="48" t="s">
        <v>40</v>
      </c>
      <c r="F491" s="49">
        <v>30000</v>
      </c>
      <c r="G491" s="145"/>
      <c r="H491" s="28">
        <v>25</v>
      </c>
      <c r="I491" s="28">
        <f>+F491*2.87%</f>
        <v>861</v>
      </c>
      <c r="J491" s="28">
        <f>+F491*7.1%</f>
        <v>2130</v>
      </c>
      <c r="K491" s="41">
        <v>330</v>
      </c>
      <c r="L491" s="36">
        <f>+F491*3.04%</f>
        <v>912</v>
      </c>
      <c r="M491" s="36">
        <f>+F491*7.09%</f>
        <v>2127</v>
      </c>
      <c r="N491" s="28"/>
      <c r="O491" s="28">
        <f>SUM(I491:N491)</f>
        <v>6360</v>
      </c>
      <c r="P491" s="28">
        <f>+G491+H491+I491+L491+N491</f>
        <v>1798</v>
      </c>
      <c r="Q491" s="34">
        <f>+J491+K491+M491</f>
        <v>4587</v>
      </c>
      <c r="R491" s="28">
        <f>+F491-P491</f>
        <v>28202</v>
      </c>
      <c r="S491" s="37">
        <v>111</v>
      </c>
    </row>
    <row r="492" spans="1:19" s="6" customFormat="1" ht="15" customHeight="1">
      <c r="A492" s="29"/>
      <c r="B492" s="38"/>
      <c r="C492" s="30"/>
      <c r="D492" s="31"/>
      <c r="E492" s="33"/>
      <c r="F492" s="40"/>
      <c r="G492" s="145"/>
      <c r="H492" s="28"/>
      <c r="I492" s="28"/>
      <c r="J492" s="28"/>
      <c r="K492" s="41"/>
      <c r="L492" s="36"/>
      <c r="M492" s="36"/>
      <c r="N492" s="28"/>
      <c r="O492" s="28"/>
      <c r="P492" s="28"/>
      <c r="Q492" s="34"/>
      <c r="R492" s="28"/>
      <c r="S492" s="37"/>
    </row>
    <row r="493" spans="1:19" s="6" customFormat="1" ht="48" customHeight="1">
      <c r="A493" s="29">
        <v>240</v>
      </c>
      <c r="B493" s="38" t="s">
        <v>427</v>
      </c>
      <c r="C493" s="38" t="s">
        <v>143</v>
      </c>
      <c r="D493" s="38" t="s">
        <v>428</v>
      </c>
      <c r="E493" s="48" t="s">
        <v>40</v>
      </c>
      <c r="F493" s="49">
        <v>95000</v>
      </c>
      <c r="G493" s="145">
        <v>11441.29</v>
      </c>
      <c r="H493" s="28">
        <v>25</v>
      </c>
      <c r="I493" s="28">
        <f>+F493*2.87%</f>
        <v>2726.5</v>
      </c>
      <c r="J493" s="28">
        <f>+F493*7.1%</f>
        <v>6744.9999999999991</v>
      </c>
      <c r="K493" s="41">
        <v>380.38</v>
      </c>
      <c r="L493" s="36">
        <v>2628.08</v>
      </c>
      <c r="M493" s="36">
        <v>6129.31</v>
      </c>
      <c r="N493" s="28"/>
      <c r="O493" s="28">
        <f>SUM(I493:N493)</f>
        <v>18609.27</v>
      </c>
      <c r="P493" s="28">
        <f>+G493+H493+I493+L493+N493</f>
        <v>16820.870000000003</v>
      </c>
      <c r="Q493" s="34">
        <f>+J493+K493+M493</f>
        <v>13254.689999999999</v>
      </c>
      <c r="R493" s="28">
        <f>+F493-P493</f>
        <v>78179.13</v>
      </c>
      <c r="S493" s="37">
        <v>111</v>
      </c>
    </row>
    <row r="494" spans="1:19" s="6" customFormat="1" ht="15" customHeight="1">
      <c r="A494" s="29"/>
      <c r="B494" s="38"/>
      <c r="C494" s="30"/>
      <c r="D494" s="31"/>
      <c r="E494" s="33"/>
      <c r="F494" s="40"/>
      <c r="G494" s="145"/>
      <c r="H494" s="28"/>
      <c r="I494" s="28"/>
      <c r="J494" s="28"/>
      <c r="K494" s="41"/>
      <c r="L494" s="36"/>
      <c r="M494" s="36"/>
      <c r="N494" s="28"/>
      <c r="O494" s="28"/>
      <c r="P494" s="28"/>
      <c r="Q494" s="34"/>
      <c r="R494" s="28"/>
      <c r="S494" s="37"/>
    </row>
    <row r="495" spans="1:19" s="6" customFormat="1" ht="48" customHeight="1">
      <c r="A495" s="29">
        <v>241</v>
      </c>
      <c r="B495" s="38" t="s">
        <v>429</v>
      </c>
      <c r="C495" s="38" t="s">
        <v>121</v>
      </c>
      <c r="D495" s="38" t="s">
        <v>199</v>
      </c>
      <c r="E495" s="48" t="s">
        <v>40</v>
      </c>
      <c r="F495" s="49">
        <v>15000</v>
      </c>
      <c r="G495" s="145"/>
      <c r="H495" s="28">
        <v>25</v>
      </c>
      <c r="I495" s="28">
        <f>+F495*2.87%</f>
        <v>430.5</v>
      </c>
      <c r="J495" s="28">
        <f>+F495*7.1%</f>
        <v>1065</v>
      </c>
      <c r="K495" s="41">
        <v>165</v>
      </c>
      <c r="L495" s="36">
        <f>+F495*3.04%</f>
        <v>456</v>
      </c>
      <c r="M495" s="36">
        <f>+F495*7.09%</f>
        <v>1063.5</v>
      </c>
      <c r="N495" s="28"/>
      <c r="O495" s="28">
        <f>SUM(I495:N495)</f>
        <v>3180</v>
      </c>
      <c r="P495" s="28">
        <f>+G495+H495+I495+L495+N495</f>
        <v>911.5</v>
      </c>
      <c r="Q495" s="34">
        <f>+J495+K495+M495</f>
        <v>2293.5</v>
      </c>
      <c r="R495" s="28">
        <f>+F495-P495</f>
        <v>14088.5</v>
      </c>
      <c r="S495" s="37">
        <v>111</v>
      </c>
    </row>
    <row r="496" spans="1:19" s="6" customFormat="1" ht="15" customHeight="1">
      <c r="A496" s="29"/>
      <c r="B496" s="38"/>
      <c r="C496" s="30"/>
      <c r="D496" s="31"/>
      <c r="E496" s="33"/>
      <c r="F496" s="40"/>
      <c r="G496" s="145"/>
      <c r="H496" s="28"/>
      <c r="I496" s="28"/>
      <c r="J496" s="28"/>
      <c r="K496" s="41"/>
      <c r="L496" s="36"/>
      <c r="M496" s="36"/>
      <c r="N496" s="28"/>
      <c r="O496" s="28"/>
      <c r="P496" s="28"/>
      <c r="Q496" s="34"/>
      <c r="R496" s="28"/>
      <c r="S496" s="37"/>
    </row>
    <row r="497" spans="1:19" s="6" customFormat="1" ht="48" customHeight="1">
      <c r="A497" s="29">
        <v>242</v>
      </c>
      <c r="B497" s="38" t="s">
        <v>430</v>
      </c>
      <c r="C497" s="38" t="s">
        <v>45</v>
      </c>
      <c r="D497" s="38" t="s">
        <v>74</v>
      </c>
      <c r="E497" s="48" t="s">
        <v>40</v>
      </c>
      <c r="F497" s="49">
        <v>7500</v>
      </c>
      <c r="G497" s="145"/>
      <c r="H497" s="28">
        <v>25</v>
      </c>
      <c r="I497" s="28">
        <f>+F497*2.87%</f>
        <v>215.25</v>
      </c>
      <c r="J497" s="28">
        <f>+F497*7.1%</f>
        <v>532.5</v>
      </c>
      <c r="K497" s="41">
        <v>82.5</v>
      </c>
      <c r="L497" s="36">
        <f>+F497*3.04%</f>
        <v>228</v>
      </c>
      <c r="M497" s="36">
        <f>+F497*7.09%</f>
        <v>531.75</v>
      </c>
      <c r="N497" s="28"/>
      <c r="O497" s="28">
        <f>SUM(I497:N497)</f>
        <v>1590</v>
      </c>
      <c r="P497" s="28">
        <f>+G497+H497+I497+L497+N497</f>
        <v>468.25</v>
      </c>
      <c r="Q497" s="34">
        <f>+J497+K497+M497</f>
        <v>1146.75</v>
      </c>
      <c r="R497" s="28">
        <f>+F497-P497</f>
        <v>7031.75</v>
      </c>
      <c r="S497" s="37">
        <v>111</v>
      </c>
    </row>
    <row r="498" spans="1:19" s="6" customFormat="1" ht="15" customHeight="1">
      <c r="A498" s="29"/>
      <c r="B498" s="38"/>
      <c r="C498" s="30"/>
      <c r="D498" s="31"/>
      <c r="E498" s="33"/>
      <c r="F498" s="40"/>
      <c r="G498" s="145"/>
      <c r="H498" s="28"/>
      <c r="I498" s="28"/>
      <c r="J498" s="28"/>
      <c r="K498" s="41"/>
      <c r="L498" s="36"/>
      <c r="M498" s="36"/>
      <c r="N498" s="28"/>
      <c r="O498" s="28"/>
      <c r="P498" s="28"/>
      <c r="Q498" s="34"/>
      <c r="R498" s="28"/>
      <c r="S498" s="37"/>
    </row>
    <row r="499" spans="1:19" s="6" customFormat="1" ht="48" customHeight="1">
      <c r="A499" s="29">
        <v>243</v>
      </c>
      <c r="B499" s="38" t="s">
        <v>431</v>
      </c>
      <c r="C499" s="38" t="s">
        <v>45</v>
      </c>
      <c r="D499" s="38" t="s">
        <v>432</v>
      </c>
      <c r="E499" s="48" t="s">
        <v>40</v>
      </c>
      <c r="F499" s="49">
        <v>7500</v>
      </c>
      <c r="G499" s="145"/>
      <c r="H499" s="28">
        <v>25</v>
      </c>
      <c r="I499" s="28">
        <f>+F499*2.87%</f>
        <v>215.25</v>
      </c>
      <c r="J499" s="28">
        <f>+F499*7.1%</f>
        <v>532.5</v>
      </c>
      <c r="K499" s="41">
        <v>82.5</v>
      </c>
      <c r="L499" s="36">
        <f>+F499*3.04%</f>
        <v>228</v>
      </c>
      <c r="M499" s="36">
        <f>+F499*7.09%</f>
        <v>531.75</v>
      </c>
      <c r="N499" s="28"/>
      <c r="O499" s="28">
        <f>SUM(I499:N499)</f>
        <v>1590</v>
      </c>
      <c r="P499" s="28">
        <f>+G499+H499+I499+L499+N499</f>
        <v>468.25</v>
      </c>
      <c r="Q499" s="34">
        <f>+J499+K499+M499</f>
        <v>1146.75</v>
      </c>
      <c r="R499" s="28">
        <f>+F499-P499</f>
        <v>7031.75</v>
      </c>
      <c r="S499" s="37">
        <v>111</v>
      </c>
    </row>
    <row r="500" spans="1:19" s="6" customFormat="1" ht="15" customHeight="1">
      <c r="A500" s="29"/>
      <c r="B500" s="38"/>
      <c r="C500" s="30"/>
      <c r="D500" s="31"/>
      <c r="E500" s="33"/>
      <c r="F500" s="40"/>
      <c r="G500" s="145"/>
      <c r="H500" s="28"/>
      <c r="I500" s="28"/>
      <c r="J500" s="28"/>
      <c r="K500" s="41"/>
      <c r="L500" s="36"/>
      <c r="M500" s="36"/>
      <c r="N500" s="28"/>
      <c r="O500" s="28"/>
      <c r="P500" s="28"/>
      <c r="Q500" s="34"/>
      <c r="R500" s="28"/>
      <c r="S500" s="37"/>
    </row>
    <row r="501" spans="1:19" s="6" customFormat="1" ht="48" customHeight="1">
      <c r="A501" s="29">
        <v>244</v>
      </c>
      <c r="B501" s="38" t="s">
        <v>433</v>
      </c>
      <c r="C501" s="38" t="s">
        <v>121</v>
      </c>
      <c r="D501" s="38" t="s">
        <v>199</v>
      </c>
      <c r="E501" s="48" t="s">
        <v>40</v>
      </c>
      <c r="F501" s="49">
        <v>15000</v>
      </c>
      <c r="G501" s="145"/>
      <c r="H501" s="28">
        <v>25</v>
      </c>
      <c r="I501" s="28">
        <f>+F501*2.87%</f>
        <v>430.5</v>
      </c>
      <c r="J501" s="28">
        <f>+F501*7.1%</f>
        <v>1065</v>
      </c>
      <c r="K501" s="41">
        <v>165</v>
      </c>
      <c r="L501" s="36">
        <f>+F501*3.04%</f>
        <v>456</v>
      </c>
      <c r="M501" s="36">
        <f>+F501*7.09%</f>
        <v>1063.5</v>
      </c>
      <c r="N501" s="28"/>
      <c r="O501" s="28">
        <f>SUM(I501:N501)</f>
        <v>3180</v>
      </c>
      <c r="P501" s="28">
        <f>+G501+H501+I501+L501+N501</f>
        <v>911.5</v>
      </c>
      <c r="Q501" s="34">
        <f>+J501+K501+M501</f>
        <v>2293.5</v>
      </c>
      <c r="R501" s="28">
        <f>+F501-P501</f>
        <v>14088.5</v>
      </c>
      <c r="S501" s="37">
        <v>111</v>
      </c>
    </row>
    <row r="502" spans="1:19" s="6" customFormat="1" ht="15" customHeight="1">
      <c r="A502" s="29"/>
      <c r="B502" s="38"/>
      <c r="C502" s="30"/>
      <c r="D502" s="31"/>
      <c r="E502" s="33"/>
      <c r="F502" s="40"/>
      <c r="G502" s="145"/>
      <c r="H502" s="28"/>
      <c r="I502" s="28"/>
      <c r="J502" s="28"/>
      <c r="K502" s="41"/>
      <c r="L502" s="36"/>
      <c r="M502" s="36"/>
      <c r="N502" s="28"/>
      <c r="O502" s="28"/>
      <c r="P502" s="28"/>
      <c r="Q502" s="34"/>
      <c r="R502" s="28"/>
      <c r="S502" s="37"/>
    </row>
    <row r="503" spans="1:19" s="6" customFormat="1" ht="48" customHeight="1">
      <c r="A503" s="29">
        <v>245</v>
      </c>
      <c r="B503" s="38" t="s">
        <v>434</v>
      </c>
      <c r="C503" s="38" t="s">
        <v>33</v>
      </c>
      <c r="D503" s="38" t="s">
        <v>31</v>
      </c>
      <c r="E503" s="48" t="s">
        <v>40</v>
      </c>
      <c r="F503" s="49">
        <v>10000</v>
      </c>
      <c r="G503" s="145"/>
      <c r="H503" s="28">
        <v>25</v>
      </c>
      <c r="I503" s="28">
        <f>+F503*2.87%</f>
        <v>287</v>
      </c>
      <c r="J503" s="28">
        <f>+F503*7.1%</f>
        <v>709.99999999999989</v>
      </c>
      <c r="K503" s="41">
        <v>110</v>
      </c>
      <c r="L503" s="36">
        <f>+F503*3.04%</f>
        <v>304</v>
      </c>
      <c r="M503" s="36">
        <f>+F503*7.09%</f>
        <v>709</v>
      </c>
      <c r="N503" s="28"/>
      <c r="O503" s="28">
        <f>SUM(I503:N503)</f>
        <v>2120</v>
      </c>
      <c r="P503" s="28">
        <f>+G503+H503+I503+L503+N503</f>
        <v>616</v>
      </c>
      <c r="Q503" s="34">
        <f>+J503+K503+M503</f>
        <v>1529</v>
      </c>
      <c r="R503" s="28">
        <f>+F503-P503</f>
        <v>9384</v>
      </c>
      <c r="S503" s="37">
        <v>111</v>
      </c>
    </row>
    <row r="504" spans="1:19" s="6" customFormat="1" ht="15" customHeight="1">
      <c r="A504" s="29"/>
      <c r="B504" s="38"/>
      <c r="C504" s="30"/>
      <c r="D504" s="31"/>
      <c r="E504" s="33"/>
      <c r="F504" s="40"/>
      <c r="G504" s="145"/>
      <c r="H504" s="28"/>
      <c r="I504" s="28"/>
      <c r="J504" s="28"/>
      <c r="K504" s="41"/>
      <c r="L504" s="36"/>
      <c r="M504" s="36"/>
      <c r="N504" s="28"/>
      <c r="O504" s="28"/>
      <c r="P504" s="28"/>
      <c r="Q504" s="34"/>
      <c r="R504" s="28"/>
      <c r="S504" s="37"/>
    </row>
    <row r="505" spans="1:19" s="6" customFormat="1" ht="48" customHeight="1">
      <c r="A505" s="29">
        <v>246</v>
      </c>
      <c r="B505" s="38" t="s">
        <v>440</v>
      </c>
      <c r="C505" s="38" t="s">
        <v>33</v>
      </c>
      <c r="D505" s="38" t="s">
        <v>31</v>
      </c>
      <c r="E505" s="48" t="s">
        <v>40</v>
      </c>
      <c r="F505" s="49">
        <v>9000</v>
      </c>
      <c r="G505" s="145"/>
      <c r="H505" s="28">
        <v>25</v>
      </c>
      <c r="I505" s="28">
        <f>+F505*2.87%</f>
        <v>258.3</v>
      </c>
      <c r="J505" s="28">
        <f>+F505*7.1%</f>
        <v>638.99999999999989</v>
      </c>
      <c r="K505" s="41">
        <v>99</v>
      </c>
      <c r="L505" s="36">
        <f>+F505*3.04%</f>
        <v>273.60000000000002</v>
      </c>
      <c r="M505" s="36">
        <f>+F505*7.09%</f>
        <v>638.1</v>
      </c>
      <c r="N505" s="28"/>
      <c r="O505" s="28">
        <f>SUM(I505:N505)</f>
        <v>1908</v>
      </c>
      <c r="P505" s="28">
        <f>+G505+H505+I505+L505+N505</f>
        <v>556.90000000000009</v>
      </c>
      <c r="Q505" s="34">
        <f>+J505+K505+M505</f>
        <v>1376.1</v>
      </c>
      <c r="R505" s="28">
        <f>+F505-P505</f>
        <v>8443.1</v>
      </c>
      <c r="S505" s="37">
        <v>111</v>
      </c>
    </row>
    <row r="506" spans="1:19" s="6" customFormat="1" ht="15" customHeight="1">
      <c r="A506" s="29"/>
      <c r="B506" s="38"/>
      <c r="C506" s="30"/>
      <c r="D506" s="31"/>
      <c r="E506" s="33"/>
      <c r="F506" s="40"/>
      <c r="G506" s="145"/>
      <c r="H506" s="28"/>
      <c r="I506" s="28"/>
      <c r="J506" s="28"/>
      <c r="K506" s="41"/>
      <c r="L506" s="36"/>
      <c r="M506" s="36"/>
      <c r="N506" s="28"/>
      <c r="O506" s="28"/>
      <c r="P506" s="28"/>
      <c r="Q506" s="34"/>
      <c r="R506" s="28"/>
      <c r="S506" s="37"/>
    </row>
    <row r="507" spans="1:19" s="6" customFormat="1" ht="48" customHeight="1">
      <c r="A507" s="29">
        <v>247</v>
      </c>
      <c r="B507" s="38" t="s">
        <v>441</v>
      </c>
      <c r="C507" s="38" t="s">
        <v>121</v>
      </c>
      <c r="D507" s="38" t="s">
        <v>485</v>
      </c>
      <c r="E507" s="48" t="s">
        <v>40</v>
      </c>
      <c r="F507" s="49">
        <v>20000</v>
      </c>
      <c r="G507" s="145"/>
      <c r="H507" s="28">
        <v>25</v>
      </c>
      <c r="I507" s="28">
        <f>+F507*2.87%</f>
        <v>574</v>
      </c>
      <c r="J507" s="28">
        <f>+F507*7.1%</f>
        <v>1419.9999999999998</v>
      </c>
      <c r="K507" s="41">
        <v>220</v>
      </c>
      <c r="L507" s="36">
        <f>+F507*3.04%</f>
        <v>608</v>
      </c>
      <c r="M507" s="36">
        <f>+F507*7.09%</f>
        <v>1418</v>
      </c>
      <c r="N507" s="28"/>
      <c r="O507" s="28">
        <f>SUM(I507:N507)</f>
        <v>4240</v>
      </c>
      <c r="P507" s="28">
        <f>+G507+H507+I507+L507+N507</f>
        <v>1207</v>
      </c>
      <c r="Q507" s="34">
        <f>+J507+K507+M507</f>
        <v>3058</v>
      </c>
      <c r="R507" s="28">
        <f>+F507-P507</f>
        <v>18793</v>
      </c>
      <c r="S507" s="37">
        <v>111</v>
      </c>
    </row>
    <row r="508" spans="1:19" s="6" customFormat="1" ht="15" customHeight="1">
      <c r="A508" s="29"/>
      <c r="B508" s="38"/>
      <c r="C508" s="30"/>
      <c r="D508" s="31"/>
      <c r="E508" s="33"/>
      <c r="F508" s="40"/>
      <c r="G508" s="145"/>
      <c r="H508" s="28"/>
      <c r="I508" s="28"/>
      <c r="J508" s="28"/>
      <c r="K508" s="41"/>
      <c r="L508" s="36"/>
      <c r="M508" s="36"/>
      <c r="N508" s="28"/>
      <c r="O508" s="28"/>
      <c r="P508" s="28"/>
      <c r="Q508" s="34"/>
      <c r="R508" s="28"/>
      <c r="S508" s="37"/>
    </row>
    <row r="509" spans="1:19" s="6" customFormat="1" ht="48" customHeight="1">
      <c r="A509" s="29">
        <v>248</v>
      </c>
      <c r="B509" s="38" t="s">
        <v>442</v>
      </c>
      <c r="C509" s="38" t="s">
        <v>60</v>
      </c>
      <c r="D509" s="38" t="s">
        <v>242</v>
      </c>
      <c r="E509" s="48" t="s">
        <v>40</v>
      </c>
      <c r="F509" s="49">
        <v>30000</v>
      </c>
      <c r="G509" s="145"/>
      <c r="H509" s="28">
        <v>25</v>
      </c>
      <c r="I509" s="28">
        <f>+F509*2.87%</f>
        <v>861</v>
      </c>
      <c r="J509" s="28">
        <f>+F509*7.1%</f>
        <v>2130</v>
      </c>
      <c r="K509" s="41">
        <v>330</v>
      </c>
      <c r="L509" s="36">
        <f>+F509*3.04%</f>
        <v>912</v>
      </c>
      <c r="M509" s="36">
        <f>+F509*7.09%</f>
        <v>2127</v>
      </c>
      <c r="N509" s="28"/>
      <c r="O509" s="28">
        <f>SUM(I509:N509)</f>
        <v>6360</v>
      </c>
      <c r="P509" s="28">
        <f>+G509+H509+I509+L509+N509</f>
        <v>1798</v>
      </c>
      <c r="Q509" s="34">
        <f>+J509+K509+M509</f>
        <v>4587</v>
      </c>
      <c r="R509" s="28">
        <f>+F509-P509</f>
        <v>28202</v>
      </c>
      <c r="S509" s="37">
        <v>111</v>
      </c>
    </row>
    <row r="510" spans="1:19" s="6" customFormat="1" ht="15" customHeight="1">
      <c r="A510" s="29"/>
      <c r="B510" s="38"/>
      <c r="C510" s="30"/>
      <c r="D510" s="31"/>
      <c r="E510" s="33"/>
      <c r="F510" s="40"/>
      <c r="G510" s="145"/>
      <c r="H510" s="28"/>
      <c r="I510" s="28"/>
      <c r="J510" s="28"/>
      <c r="K510" s="41"/>
      <c r="L510" s="36"/>
      <c r="M510" s="36"/>
      <c r="N510" s="28"/>
      <c r="O510" s="28"/>
      <c r="P510" s="28"/>
      <c r="Q510" s="34"/>
      <c r="R510" s="28"/>
      <c r="S510" s="37"/>
    </row>
    <row r="511" spans="1:19" s="6" customFormat="1" ht="48" customHeight="1">
      <c r="A511" s="29">
        <v>249</v>
      </c>
      <c r="B511" s="38" t="s">
        <v>443</v>
      </c>
      <c r="C511" s="38" t="s">
        <v>72</v>
      </c>
      <c r="D511" s="38" t="s">
        <v>444</v>
      </c>
      <c r="E511" s="48" t="s">
        <v>40</v>
      </c>
      <c r="F511" s="49">
        <v>18000</v>
      </c>
      <c r="G511" s="145"/>
      <c r="H511" s="28">
        <v>25</v>
      </c>
      <c r="I511" s="28">
        <f>+F511*2.87%</f>
        <v>516.6</v>
      </c>
      <c r="J511" s="28">
        <f>+F511*7.1%</f>
        <v>1277.9999999999998</v>
      </c>
      <c r="K511" s="41">
        <v>198</v>
      </c>
      <c r="L511" s="36">
        <f>+F511*3.04%</f>
        <v>547.20000000000005</v>
      </c>
      <c r="M511" s="36">
        <f>+F511*7.09%</f>
        <v>1276.2</v>
      </c>
      <c r="N511" s="28"/>
      <c r="O511" s="28">
        <f>SUM(I511:N511)</f>
        <v>3816</v>
      </c>
      <c r="P511" s="28">
        <f>+G511+H511+I511+L511+N511</f>
        <v>1088.8000000000002</v>
      </c>
      <c r="Q511" s="34">
        <f>+J511+K511+M511</f>
        <v>2752.2</v>
      </c>
      <c r="R511" s="28">
        <f>+F511-P511</f>
        <v>16911.2</v>
      </c>
      <c r="S511" s="37">
        <v>111</v>
      </c>
    </row>
    <row r="512" spans="1:19" s="6" customFormat="1" ht="15" customHeight="1">
      <c r="A512" s="29"/>
      <c r="B512" s="38"/>
      <c r="C512" s="30"/>
      <c r="D512" s="31"/>
      <c r="E512" s="33"/>
      <c r="F512" s="40"/>
      <c r="G512" s="145"/>
      <c r="H512" s="28"/>
      <c r="I512" s="28"/>
      <c r="J512" s="28"/>
      <c r="K512" s="41"/>
      <c r="L512" s="36"/>
      <c r="M512" s="36"/>
      <c r="N512" s="28"/>
      <c r="O512" s="28"/>
      <c r="P512" s="28"/>
      <c r="Q512" s="34"/>
      <c r="R512" s="28"/>
      <c r="S512" s="37"/>
    </row>
    <row r="513" spans="1:19" s="6" customFormat="1" ht="48" customHeight="1">
      <c r="A513" s="29">
        <v>250</v>
      </c>
      <c r="B513" s="38" t="s">
        <v>445</v>
      </c>
      <c r="C513" s="38" t="s">
        <v>72</v>
      </c>
      <c r="D513" s="38" t="s">
        <v>444</v>
      </c>
      <c r="E513" s="48" t="s">
        <v>40</v>
      </c>
      <c r="F513" s="49">
        <v>20000</v>
      </c>
      <c r="G513" s="145"/>
      <c r="H513" s="28">
        <v>25</v>
      </c>
      <c r="I513" s="28">
        <f>+F513*2.87%</f>
        <v>574</v>
      </c>
      <c r="J513" s="28">
        <f>+F513*7.1%</f>
        <v>1419.9999999999998</v>
      </c>
      <c r="K513" s="41">
        <v>220</v>
      </c>
      <c r="L513" s="36">
        <f>+F513*3.04%</f>
        <v>608</v>
      </c>
      <c r="M513" s="36">
        <f>+F513*7.09%</f>
        <v>1418</v>
      </c>
      <c r="N513" s="28"/>
      <c r="O513" s="28">
        <f>SUM(I513:N513)</f>
        <v>4240</v>
      </c>
      <c r="P513" s="28">
        <f>+G513+H513+I513+L513+N513</f>
        <v>1207</v>
      </c>
      <c r="Q513" s="34">
        <f>+J513+K513+M513</f>
        <v>3058</v>
      </c>
      <c r="R513" s="28">
        <f>+F513-P513</f>
        <v>18793</v>
      </c>
      <c r="S513" s="37">
        <v>111</v>
      </c>
    </row>
    <row r="514" spans="1:19" s="6" customFormat="1" ht="15" customHeight="1">
      <c r="A514" s="29"/>
      <c r="B514" s="38"/>
      <c r="C514" s="30"/>
      <c r="D514" s="31"/>
      <c r="E514" s="33"/>
      <c r="F514" s="40"/>
      <c r="G514" s="145"/>
      <c r="H514" s="28"/>
      <c r="I514" s="28"/>
      <c r="J514" s="28"/>
      <c r="K514" s="41"/>
      <c r="L514" s="36"/>
      <c r="M514" s="36"/>
      <c r="N514" s="28"/>
      <c r="O514" s="28"/>
      <c r="P514" s="28"/>
      <c r="Q514" s="34"/>
      <c r="R514" s="28"/>
      <c r="S514" s="37"/>
    </row>
    <row r="515" spans="1:19" s="6" customFormat="1" ht="48" customHeight="1">
      <c r="A515" s="29">
        <v>251</v>
      </c>
      <c r="B515" s="38" t="s">
        <v>446</v>
      </c>
      <c r="C515" s="38" t="s">
        <v>72</v>
      </c>
      <c r="D515" s="38" t="s">
        <v>444</v>
      </c>
      <c r="E515" s="48" t="s">
        <v>40</v>
      </c>
      <c r="F515" s="49">
        <v>22000</v>
      </c>
      <c r="G515" s="145"/>
      <c r="H515" s="28">
        <v>25</v>
      </c>
      <c r="I515" s="28">
        <f>+F515*2.87%</f>
        <v>631.4</v>
      </c>
      <c r="J515" s="28">
        <f>+F515*7.1%</f>
        <v>1561.9999999999998</v>
      </c>
      <c r="K515" s="41">
        <v>242</v>
      </c>
      <c r="L515" s="36">
        <f>+F515*3.04%</f>
        <v>668.8</v>
      </c>
      <c r="M515" s="36">
        <f>+F515*7.09%</f>
        <v>1559.8000000000002</v>
      </c>
      <c r="N515" s="28"/>
      <c r="O515" s="28">
        <f>SUM(I515:N515)</f>
        <v>4664</v>
      </c>
      <c r="P515" s="28">
        <f>+G515+H515+I515+L515+N515</f>
        <v>1325.1999999999998</v>
      </c>
      <c r="Q515" s="34">
        <f>+J515+K515+M515</f>
        <v>3363.8</v>
      </c>
      <c r="R515" s="28">
        <f>+F515-P515</f>
        <v>20674.8</v>
      </c>
      <c r="S515" s="37">
        <v>111</v>
      </c>
    </row>
    <row r="516" spans="1:19" s="6" customFormat="1" ht="15" customHeight="1">
      <c r="A516" s="29"/>
      <c r="B516" s="38"/>
      <c r="C516" s="30"/>
      <c r="D516" s="31"/>
      <c r="E516" s="33"/>
      <c r="F516" s="40"/>
      <c r="G516" s="145"/>
      <c r="H516" s="28"/>
      <c r="I516" s="28"/>
      <c r="J516" s="28"/>
      <c r="K516" s="41"/>
      <c r="L516" s="36"/>
      <c r="M516" s="36"/>
      <c r="N516" s="28"/>
      <c r="O516" s="28"/>
      <c r="P516" s="28"/>
      <c r="Q516" s="34"/>
      <c r="R516" s="28"/>
      <c r="S516" s="37"/>
    </row>
    <row r="517" spans="1:19" s="6" customFormat="1" ht="48" customHeight="1">
      <c r="A517" s="29">
        <v>252</v>
      </c>
      <c r="B517" s="151" t="s">
        <v>447</v>
      </c>
      <c r="C517" s="38" t="s">
        <v>45</v>
      </c>
      <c r="D517" s="38" t="s">
        <v>74</v>
      </c>
      <c r="E517" s="48" t="s">
        <v>40</v>
      </c>
      <c r="F517" s="49">
        <v>15000</v>
      </c>
      <c r="G517" s="145"/>
      <c r="H517" s="28">
        <v>25</v>
      </c>
      <c r="I517" s="28">
        <f>+F517*2.87%</f>
        <v>430.5</v>
      </c>
      <c r="J517" s="28">
        <f>+F517*7.1%</f>
        <v>1065</v>
      </c>
      <c r="K517" s="41">
        <v>165</v>
      </c>
      <c r="L517" s="36">
        <f>+F517*3.04%</f>
        <v>456</v>
      </c>
      <c r="M517" s="36">
        <f>+F517*7.09%</f>
        <v>1063.5</v>
      </c>
      <c r="N517" s="28"/>
      <c r="O517" s="28">
        <f>SUM(I517:N517)</f>
        <v>3180</v>
      </c>
      <c r="P517" s="28">
        <f>+G517+H517+I517+L517+N517</f>
        <v>911.5</v>
      </c>
      <c r="Q517" s="34">
        <f>+J517+K517+M517</f>
        <v>2293.5</v>
      </c>
      <c r="R517" s="28">
        <f>+F517-P517</f>
        <v>14088.5</v>
      </c>
      <c r="S517" s="37">
        <v>111</v>
      </c>
    </row>
    <row r="518" spans="1:19" s="6" customFormat="1" ht="15" customHeight="1">
      <c r="A518" s="29"/>
      <c r="B518" s="38"/>
      <c r="C518" s="30"/>
      <c r="E518" s="33"/>
      <c r="F518" s="40"/>
      <c r="G518" s="145"/>
      <c r="H518" s="28"/>
      <c r="I518" s="28"/>
      <c r="J518" s="28"/>
      <c r="K518" s="41"/>
      <c r="L518" s="36"/>
      <c r="M518" s="36"/>
      <c r="N518" s="28"/>
      <c r="O518" s="28"/>
      <c r="P518" s="28"/>
      <c r="Q518" s="34"/>
      <c r="R518" s="28"/>
      <c r="S518" s="37"/>
    </row>
    <row r="519" spans="1:19" s="6" customFormat="1" ht="48" customHeight="1">
      <c r="A519" s="29">
        <v>253</v>
      </c>
      <c r="B519" s="38" t="s">
        <v>448</v>
      </c>
      <c r="C519" s="38" t="s">
        <v>238</v>
      </c>
      <c r="D519" s="38" t="s">
        <v>449</v>
      </c>
      <c r="E519" s="48" t="s">
        <v>40</v>
      </c>
      <c r="F519" s="49">
        <v>8500</v>
      </c>
      <c r="G519" s="145"/>
      <c r="H519" s="28">
        <v>25</v>
      </c>
      <c r="I519" s="28">
        <f>+F519*2.87%</f>
        <v>243.95</v>
      </c>
      <c r="J519" s="28">
        <f>+F519*7.1%</f>
        <v>603.5</v>
      </c>
      <c r="K519" s="41">
        <v>93.5</v>
      </c>
      <c r="L519" s="36">
        <f>+F519*3.04%</f>
        <v>258.39999999999998</v>
      </c>
      <c r="M519" s="36">
        <f>+F519*7.09%</f>
        <v>602.65000000000009</v>
      </c>
      <c r="N519" s="28"/>
      <c r="O519" s="28">
        <f>SUM(I519:N519)</f>
        <v>1802</v>
      </c>
      <c r="P519" s="28">
        <f>+G519+H519+I519+L519+N519</f>
        <v>527.34999999999991</v>
      </c>
      <c r="Q519" s="34">
        <f>+J519+K519+M519</f>
        <v>1299.6500000000001</v>
      </c>
      <c r="R519" s="28">
        <f>+F519-P519</f>
        <v>7972.65</v>
      </c>
      <c r="S519" s="37">
        <v>111</v>
      </c>
    </row>
    <row r="520" spans="1:19" s="6" customFormat="1" ht="15" customHeight="1">
      <c r="A520" s="29"/>
      <c r="B520" s="38"/>
      <c r="C520" s="30"/>
      <c r="D520" s="31"/>
      <c r="E520" s="33"/>
      <c r="F520" s="40"/>
      <c r="G520" s="145"/>
      <c r="H520" s="28"/>
      <c r="I520" s="28"/>
      <c r="J520" s="28"/>
      <c r="K520" s="41"/>
      <c r="L520" s="36"/>
      <c r="M520" s="36"/>
      <c r="N520" s="28"/>
      <c r="O520" s="28"/>
      <c r="P520" s="28"/>
      <c r="Q520" s="34"/>
      <c r="R520" s="28"/>
      <c r="S520" s="37"/>
    </row>
    <row r="521" spans="1:19" s="6" customFormat="1" ht="48" customHeight="1">
      <c r="A521" s="29">
        <v>254</v>
      </c>
      <c r="B521" s="38" t="s">
        <v>450</v>
      </c>
      <c r="C521" s="38" t="s">
        <v>63</v>
      </c>
      <c r="D521" s="38" t="s">
        <v>66</v>
      </c>
      <c r="E521" s="48" t="s">
        <v>40</v>
      </c>
      <c r="F521" s="49">
        <v>20000</v>
      </c>
      <c r="G521" s="145"/>
      <c r="H521" s="28">
        <v>25</v>
      </c>
      <c r="I521" s="28">
        <f>+F521*2.87%</f>
        <v>574</v>
      </c>
      <c r="J521" s="28">
        <f>+F521*7.1%</f>
        <v>1419.9999999999998</v>
      </c>
      <c r="K521" s="41">
        <v>220</v>
      </c>
      <c r="L521" s="36">
        <f>+F521*3.04%</f>
        <v>608</v>
      </c>
      <c r="M521" s="36">
        <f>+F521*7.09%</f>
        <v>1418</v>
      </c>
      <c r="N521" s="28"/>
      <c r="O521" s="28">
        <f>SUM(I521:N521)</f>
        <v>4240</v>
      </c>
      <c r="P521" s="28">
        <f>+G521+H521+I521+L521+N521</f>
        <v>1207</v>
      </c>
      <c r="Q521" s="34">
        <f>+J521+K521+M521</f>
        <v>3058</v>
      </c>
      <c r="R521" s="28">
        <f>+F521-P521</f>
        <v>18793</v>
      </c>
      <c r="S521" s="37">
        <v>111</v>
      </c>
    </row>
    <row r="522" spans="1:19" s="6" customFormat="1" ht="15" customHeight="1">
      <c r="A522" s="29"/>
      <c r="B522" s="38"/>
      <c r="C522" s="30"/>
      <c r="D522" s="31"/>
      <c r="E522" s="33"/>
      <c r="F522" s="40"/>
      <c r="G522" s="145"/>
      <c r="H522" s="28"/>
      <c r="I522" s="28"/>
      <c r="J522" s="28"/>
      <c r="K522" s="41"/>
      <c r="L522" s="36"/>
      <c r="M522" s="36"/>
      <c r="N522" s="28"/>
      <c r="O522" s="28"/>
      <c r="P522" s="28"/>
      <c r="Q522" s="34"/>
      <c r="R522" s="28"/>
      <c r="S522" s="37"/>
    </row>
    <row r="523" spans="1:19" s="6" customFormat="1" ht="48" customHeight="1">
      <c r="A523" s="29">
        <v>255</v>
      </c>
      <c r="B523" s="38" t="s">
        <v>451</v>
      </c>
      <c r="C523" s="6" t="s">
        <v>48</v>
      </c>
      <c r="D523" s="38" t="s">
        <v>243</v>
      </c>
      <c r="E523" s="48" t="s">
        <v>40</v>
      </c>
      <c r="F523" s="49">
        <v>85000</v>
      </c>
      <c r="G523" s="145">
        <v>9024.06</v>
      </c>
      <c r="H523" s="28">
        <v>25</v>
      </c>
      <c r="I523" s="28">
        <f>+F523*2.87%</f>
        <v>2439.5</v>
      </c>
      <c r="J523" s="28">
        <f>+F523*7.1%</f>
        <v>6034.9999999999991</v>
      </c>
      <c r="K523" s="41">
        <v>380.38</v>
      </c>
      <c r="L523" s="36">
        <f>+F523*3.04%</f>
        <v>2584</v>
      </c>
      <c r="M523" s="36">
        <f>+F523*7.09%</f>
        <v>6026.5</v>
      </c>
      <c r="N523" s="28"/>
      <c r="O523" s="28">
        <f>SUM(I523:N523)</f>
        <v>17465.379999999997</v>
      </c>
      <c r="P523" s="28">
        <f>+G523+H523+I523+L523+N523</f>
        <v>14072.56</v>
      </c>
      <c r="Q523" s="34">
        <f>+J523+K523+M523</f>
        <v>12441.88</v>
      </c>
      <c r="R523" s="28">
        <f>+F523-P523</f>
        <v>70927.44</v>
      </c>
      <c r="S523" s="37">
        <v>111</v>
      </c>
    </row>
    <row r="524" spans="1:19" s="6" customFormat="1" ht="15" customHeight="1">
      <c r="A524" s="29"/>
      <c r="B524" s="38"/>
      <c r="C524" s="30"/>
      <c r="D524" s="31"/>
      <c r="E524" s="33"/>
      <c r="F524" s="40"/>
      <c r="G524" s="145"/>
      <c r="H524" s="28"/>
      <c r="I524" s="28"/>
      <c r="J524" s="28"/>
      <c r="K524" s="41"/>
      <c r="L524" s="36"/>
      <c r="M524" s="36"/>
      <c r="N524" s="28"/>
      <c r="O524" s="28"/>
      <c r="P524" s="28"/>
      <c r="Q524" s="34"/>
      <c r="R524" s="28"/>
      <c r="S524" s="37"/>
    </row>
    <row r="525" spans="1:19" s="6" customFormat="1" ht="48" customHeight="1">
      <c r="A525" s="29">
        <v>256</v>
      </c>
      <c r="B525" s="38" t="s">
        <v>452</v>
      </c>
      <c r="C525" s="38" t="s">
        <v>143</v>
      </c>
      <c r="D525" s="38" t="s">
        <v>453</v>
      </c>
      <c r="E525" s="48" t="s">
        <v>40</v>
      </c>
      <c r="F525" s="49">
        <v>85000</v>
      </c>
      <c r="G525" s="145">
        <v>9024.06</v>
      </c>
      <c r="H525" s="28">
        <v>25</v>
      </c>
      <c r="I525" s="28">
        <f>+F525*2.87%</f>
        <v>2439.5</v>
      </c>
      <c r="J525" s="28">
        <f>+F525*7.1%</f>
        <v>6034.9999999999991</v>
      </c>
      <c r="K525" s="41">
        <v>380.38</v>
      </c>
      <c r="L525" s="36">
        <f>+F525*3.04%</f>
        <v>2584</v>
      </c>
      <c r="M525" s="36">
        <f>+F525*7.09%</f>
        <v>6026.5</v>
      </c>
      <c r="N525" s="28"/>
      <c r="O525" s="28">
        <f>SUM(I525:N525)</f>
        <v>17465.379999999997</v>
      </c>
      <c r="P525" s="28">
        <f>+G525+H525+I525+L525+N525</f>
        <v>14072.56</v>
      </c>
      <c r="Q525" s="34">
        <f>+J525+K525+M525</f>
        <v>12441.88</v>
      </c>
      <c r="R525" s="28">
        <f>+F525-P525</f>
        <v>70927.44</v>
      </c>
      <c r="S525" s="37">
        <v>111</v>
      </c>
    </row>
    <row r="526" spans="1:19" s="42" customFormat="1" ht="16.5">
      <c r="A526" s="29"/>
    </row>
    <row r="527" spans="1:19" s="6" customFormat="1" ht="48" customHeight="1">
      <c r="A527" s="29">
        <v>257</v>
      </c>
      <c r="B527" s="38" t="s">
        <v>455</v>
      </c>
      <c r="C527" s="38" t="s">
        <v>464</v>
      </c>
      <c r="D527" s="38" t="s">
        <v>456</v>
      </c>
      <c r="E527" s="48" t="s">
        <v>40</v>
      </c>
      <c r="F527" s="49">
        <v>35000</v>
      </c>
      <c r="G527" s="145"/>
      <c r="H527" s="28">
        <v>25</v>
      </c>
      <c r="I527" s="28">
        <f>+F527*2.87%</f>
        <v>1004.5</v>
      </c>
      <c r="J527" s="28">
        <f>+F527*7.1%</f>
        <v>2485</v>
      </c>
      <c r="K527" s="41">
        <v>380.38</v>
      </c>
      <c r="L527" s="36">
        <f>+F527*3.04%</f>
        <v>1064</v>
      </c>
      <c r="M527" s="36">
        <f>+F527*7.09%</f>
        <v>2481.5</v>
      </c>
      <c r="N527" s="28"/>
      <c r="O527" s="28">
        <f>SUM(I527:N527)</f>
        <v>7415.38</v>
      </c>
      <c r="P527" s="28">
        <f>+G527+H527+I527+L527+N527</f>
        <v>2093.5</v>
      </c>
      <c r="Q527" s="34">
        <f>+J527+K527+M527</f>
        <v>5346.88</v>
      </c>
      <c r="R527" s="28">
        <f>+F527-P527</f>
        <v>32906.5</v>
      </c>
      <c r="S527" s="37">
        <v>111</v>
      </c>
    </row>
    <row r="528" spans="1:19" s="6" customFormat="1" ht="15" customHeight="1">
      <c r="A528" s="29"/>
      <c r="B528" s="38"/>
      <c r="C528" s="30"/>
      <c r="D528" s="31"/>
      <c r="E528" s="33"/>
      <c r="F528" s="40"/>
      <c r="G528" s="145"/>
      <c r="H528" s="28"/>
      <c r="I528" s="28"/>
      <c r="J528" s="28"/>
      <c r="K528" s="41"/>
      <c r="L528" s="36"/>
      <c r="M528" s="36"/>
      <c r="N528" s="28"/>
      <c r="O528" s="28"/>
      <c r="P528" s="28"/>
      <c r="Q528" s="34"/>
      <c r="R528" s="28"/>
      <c r="S528" s="37"/>
    </row>
    <row r="529" spans="1:19" s="6" customFormat="1" ht="48" customHeight="1">
      <c r="A529" s="29">
        <v>258</v>
      </c>
      <c r="B529" s="38" t="s">
        <v>457</v>
      </c>
      <c r="C529" s="38" t="s">
        <v>48</v>
      </c>
      <c r="D529" s="38" t="s">
        <v>49</v>
      </c>
      <c r="E529" s="48" t="s">
        <v>40</v>
      </c>
      <c r="F529" s="49">
        <v>40000</v>
      </c>
      <c r="G529" s="145">
        <v>646.36</v>
      </c>
      <c r="H529" s="28">
        <v>25</v>
      </c>
      <c r="I529" s="28">
        <f>+F529*2.87%</f>
        <v>1148</v>
      </c>
      <c r="J529" s="28">
        <f>+F529*7.1%</f>
        <v>2839.9999999999995</v>
      </c>
      <c r="K529" s="41">
        <v>380.38</v>
      </c>
      <c r="L529" s="36">
        <f>+F529*3.04%</f>
        <v>1216</v>
      </c>
      <c r="M529" s="36">
        <f>+F529*7.09%</f>
        <v>2836</v>
      </c>
      <c r="N529" s="28"/>
      <c r="O529" s="28">
        <f>SUM(I529:N529)</f>
        <v>8420.3799999999992</v>
      </c>
      <c r="P529" s="28">
        <f>+G529+H529+I529+L529+N529</f>
        <v>3035.36</v>
      </c>
      <c r="Q529" s="34">
        <f>+J529+K529+M529</f>
        <v>6056.3799999999992</v>
      </c>
      <c r="R529" s="28">
        <f>+F529-P529</f>
        <v>36964.639999999999</v>
      </c>
      <c r="S529" s="37">
        <v>111</v>
      </c>
    </row>
    <row r="530" spans="1:19" s="6" customFormat="1" ht="15" customHeight="1">
      <c r="A530" s="29"/>
      <c r="B530" s="38"/>
      <c r="C530" s="30"/>
      <c r="D530" s="31"/>
      <c r="E530" s="33"/>
      <c r="F530" s="40"/>
      <c r="G530" s="145"/>
      <c r="H530" s="28"/>
      <c r="I530" s="28"/>
      <c r="J530" s="28"/>
      <c r="K530" s="41"/>
      <c r="L530" s="36"/>
      <c r="M530" s="36"/>
      <c r="N530" s="28"/>
      <c r="O530" s="28"/>
      <c r="P530" s="28"/>
      <c r="Q530" s="34"/>
      <c r="R530" s="28"/>
      <c r="S530" s="37"/>
    </row>
    <row r="531" spans="1:19" s="6" customFormat="1" ht="48" customHeight="1">
      <c r="A531" s="29">
        <v>259</v>
      </c>
      <c r="B531" s="38" t="s">
        <v>471</v>
      </c>
      <c r="C531" s="38" t="s">
        <v>45</v>
      </c>
      <c r="D531" s="38" t="s">
        <v>74</v>
      </c>
      <c r="E531" s="48" t="s">
        <v>40</v>
      </c>
      <c r="F531" s="49">
        <v>7500</v>
      </c>
      <c r="G531" s="145"/>
      <c r="H531" s="28">
        <v>25</v>
      </c>
      <c r="I531" s="28">
        <f>+F531*2.87%</f>
        <v>215.25</v>
      </c>
      <c r="J531" s="28">
        <f>+F531*7.1%</f>
        <v>532.5</v>
      </c>
      <c r="K531" s="41">
        <v>82.5</v>
      </c>
      <c r="L531" s="36">
        <f>+F531*3.04%</f>
        <v>228</v>
      </c>
      <c r="M531" s="36">
        <f>+F531*7.09%</f>
        <v>531.75</v>
      </c>
      <c r="N531" s="28"/>
      <c r="O531" s="28">
        <f>SUM(I531:N531)</f>
        <v>1590</v>
      </c>
      <c r="P531" s="28">
        <f>+G531+H531+I531+L531+N531</f>
        <v>468.25</v>
      </c>
      <c r="Q531" s="34">
        <f>+J531+K531+M531</f>
        <v>1146.75</v>
      </c>
      <c r="R531" s="28">
        <f>+F531-P531</f>
        <v>7031.75</v>
      </c>
      <c r="S531" s="37">
        <v>111</v>
      </c>
    </row>
    <row r="532" spans="1:19" s="6" customFormat="1" ht="15" customHeight="1">
      <c r="A532" s="29"/>
      <c r="B532" s="38"/>
      <c r="C532" s="30"/>
      <c r="D532" s="38"/>
      <c r="E532" s="33"/>
      <c r="F532" s="40"/>
      <c r="G532" s="145"/>
      <c r="H532" s="28"/>
      <c r="I532" s="28"/>
      <c r="J532" s="28"/>
      <c r="K532" s="41"/>
      <c r="L532" s="36"/>
      <c r="M532" s="36"/>
      <c r="N532" s="28"/>
      <c r="O532" s="28"/>
      <c r="P532" s="28"/>
      <c r="Q532" s="34"/>
      <c r="R532" s="28"/>
      <c r="S532" s="37"/>
    </row>
    <row r="533" spans="1:19" s="6" customFormat="1" ht="48" customHeight="1">
      <c r="A533" s="29">
        <v>260</v>
      </c>
      <c r="B533" s="38" t="s">
        <v>472</v>
      </c>
      <c r="C533" s="38" t="s">
        <v>45</v>
      </c>
      <c r="D533" s="38" t="s">
        <v>74</v>
      </c>
      <c r="E533" s="48" t="s">
        <v>40</v>
      </c>
      <c r="F533" s="49">
        <v>7500</v>
      </c>
      <c r="G533" s="145"/>
      <c r="H533" s="28">
        <v>25</v>
      </c>
      <c r="I533" s="28">
        <f>+F533*2.87%</f>
        <v>215.25</v>
      </c>
      <c r="J533" s="28">
        <f>+F533*7.1%</f>
        <v>532.5</v>
      </c>
      <c r="K533" s="41">
        <v>82.5</v>
      </c>
      <c r="L533" s="36">
        <f>+F533*3.04%</f>
        <v>228</v>
      </c>
      <c r="M533" s="36">
        <f>+F533*7.09%</f>
        <v>531.75</v>
      </c>
      <c r="N533" s="28"/>
      <c r="O533" s="28">
        <f>SUM(I533:N533)</f>
        <v>1590</v>
      </c>
      <c r="P533" s="28">
        <f>+G533+H533+I533+L533+N533</f>
        <v>468.25</v>
      </c>
      <c r="Q533" s="34">
        <f>+J533+K533+M533</f>
        <v>1146.75</v>
      </c>
      <c r="R533" s="28">
        <f>+F533-P533</f>
        <v>7031.75</v>
      </c>
      <c r="S533" s="37">
        <v>111</v>
      </c>
    </row>
    <row r="534" spans="1:19" s="6" customFormat="1" ht="15" customHeight="1">
      <c r="A534" s="29"/>
      <c r="B534" s="38"/>
      <c r="C534" s="30"/>
      <c r="D534" s="31"/>
      <c r="E534" s="33"/>
      <c r="F534" s="40"/>
      <c r="G534" s="145"/>
      <c r="H534" s="28"/>
      <c r="I534" s="28"/>
      <c r="J534" s="28"/>
      <c r="K534" s="41"/>
      <c r="L534" s="36"/>
      <c r="M534" s="36"/>
      <c r="N534" s="28"/>
      <c r="O534" s="28"/>
      <c r="P534" s="28"/>
      <c r="Q534" s="34"/>
      <c r="R534" s="28"/>
      <c r="S534" s="37"/>
    </row>
    <row r="535" spans="1:19" s="6" customFormat="1" ht="48" customHeight="1">
      <c r="A535" s="29">
        <v>261</v>
      </c>
      <c r="B535" s="38" t="s">
        <v>473</v>
      </c>
      <c r="C535" s="38" t="s">
        <v>186</v>
      </c>
      <c r="D535" s="38" t="s">
        <v>474</v>
      </c>
      <c r="E535" s="48" t="s">
        <v>40</v>
      </c>
      <c r="F535" s="49">
        <v>10000</v>
      </c>
      <c r="G535" s="145"/>
      <c r="H535" s="28">
        <v>25</v>
      </c>
      <c r="I535" s="28">
        <f>+F535*2.87%</f>
        <v>287</v>
      </c>
      <c r="J535" s="28">
        <f>+F535*7.1%</f>
        <v>709.99999999999989</v>
      </c>
      <c r="K535" s="41">
        <v>110</v>
      </c>
      <c r="L535" s="36">
        <f>+F535*3.04%</f>
        <v>304</v>
      </c>
      <c r="M535" s="36">
        <f>+F535*7.09%</f>
        <v>709</v>
      </c>
      <c r="N535" s="28"/>
      <c r="O535" s="28">
        <f>SUM(I535:N535)</f>
        <v>2120</v>
      </c>
      <c r="P535" s="28">
        <f>+G535+H535+I535+L535+N535</f>
        <v>616</v>
      </c>
      <c r="Q535" s="34">
        <f>+J535+K535+M535</f>
        <v>1529</v>
      </c>
      <c r="R535" s="28">
        <f>+F535-P535</f>
        <v>9384</v>
      </c>
      <c r="S535" s="37">
        <v>111</v>
      </c>
    </row>
    <row r="536" spans="1:19" s="6" customFormat="1" ht="15" customHeight="1">
      <c r="A536" s="29"/>
      <c r="B536" s="38"/>
      <c r="C536" s="30"/>
      <c r="D536" s="31"/>
      <c r="E536" s="33"/>
      <c r="F536" s="40"/>
      <c r="G536" s="145"/>
      <c r="H536" s="28"/>
      <c r="I536" s="28"/>
      <c r="J536" s="28"/>
      <c r="K536" s="41"/>
      <c r="L536" s="36"/>
      <c r="M536" s="36"/>
      <c r="N536" s="28"/>
      <c r="O536" s="28"/>
      <c r="P536" s="28"/>
      <c r="Q536" s="34"/>
      <c r="R536" s="28"/>
      <c r="S536" s="37"/>
    </row>
    <row r="537" spans="1:19" s="6" customFormat="1" ht="48" customHeight="1">
      <c r="A537" s="29">
        <v>262</v>
      </c>
      <c r="B537" s="38" t="s">
        <v>475</v>
      </c>
      <c r="C537" s="38" t="s">
        <v>33</v>
      </c>
      <c r="D537" s="38" t="s">
        <v>31</v>
      </c>
      <c r="E537" s="48" t="s">
        <v>40</v>
      </c>
      <c r="F537" s="49">
        <v>10000</v>
      </c>
      <c r="G537" s="145"/>
      <c r="H537" s="28">
        <v>25</v>
      </c>
      <c r="I537" s="28">
        <f>+F537*2.87%</f>
        <v>287</v>
      </c>
      <c r="J537" s="28">
        <f>+F537*7.1%</f>
        <v>709.99999999999989</v>
      </c>
      <c r="K537" s="41">
        <v>110</v>
      </c>
      <c r="L537" s="36">
        <f>+F537*3.04%</f>
        <v>304</v>
      </c>
      <c r="M537" s="36">
        <f>+F537*7.09%</f>
        <v>709</v>
      </c>
      <c r="N537" s="28"/>
      <c r="O537" s="28">
        <f>SUM(I537:N537)</f>
        <v>2120</v>
      </c>
      <c r="P537" s="28">
        <f>+G537+H537+I537+L537+N537</f>
        <v>616</v>
      </c>
      <c r="Q537" s="34">
        <f>+J537+K537+M537</f>
        <v>1529</v>
      </c>
      <c r="R537" s="28">
        <f>+F537-P537</f>
        <v>9384</v>
      </c>
      <c r="S537" s="37">
        <v>111</v>
      </c>
    </row>
    <row r="538" spans="1:19" s="6" customFormat="1" ht="15" customHeight="1">
      <c r="A538" s="29"/>
      <c r="B538" s="38"/>
      <c r="C538" s="30"/>
      <c r="D538" s="31"/>
      <c r="E538" s="33"/>
      <c r="F538" s="40"/>
      <c r="G538" s="145"/>
      <c r="H538" s="28"/>
      <c r="I538" s="28"/>
      <c r="J538" s="28"/>
      <c r="K538" s="41"/>
      <c r="L538" s="36"/>
      <c r="M538" s="36"/>
      <c r="N538" s="28"/>
      <c r="O538" s="28"/>
      <c r="P538" s="28"/>
      <c r="Q538" s="34"/>
      <c r="R538" s="28"/>
      <c r="S538" s="37"/>
    </row>
    <row r="539" spans="1:19" s="6" customFormat="1" ht="48" customHeight="1">
      <c r="A539" s="29">
        <v>263</v>
      </c>
      <c r="B539" s="38" t="s">
        <v>476</v>
      </c>
      <c r="C539" s="38" t="s">
        <v>60</v>
      </c>
      <c r="D539" s="38" t="s">
        <v>128</v>
      </c>
      <c r="E539" s="48" t="s">
        <v>40</v>
      </c>
      <c r="F539" s="49">
        <v>10000</v>
      </c>
      <c r="G539" s="145"/>
      <c r="H539" s="28">
        <v>25</v>
      </c>
      <c r="I539" s="28">
        <f>+F539*2.87%</f>
        <v>287</v>
      </c>
      <c r="J539" s="28">
        <f>+F539*7.1%</f>
        <v>709.99999999999989</v>
      </c>
      <c r="K539" s="41">
        <v>110</v>
      </c>
      <c r="L539" s="36">
        <f>+F539*3.04%</f>
        <v>304</v>
      </c>
      <c r="M539" s="36">
        <f>+F539*7.09%</f>
        <v>709</v>
      </c>
      <c r="N539" s="28"/>
      <c r="O539" s="28">
        <f>SUM(I539:N539)</f>
        <v>2120</v>
      </c>
      <c r="P539" s="28">
        <f>+G539+H539+I539+L539+N539</f>
        <v>616</v>
      </c>
      <c r="Q539" s="34">
        <f>+J539+K539+M539</f>
        <v>1529</v>
      </c>
      <c r="R539" s="28">
        <f>+F539-P539</f>
        <v>9384</v>
      </c>
      <c r="S539" s="37">
        <v>111</v>
      </c>
    </row>
    <row r="540" spans="1:19" s="6" customFormat="1" ht="15" customHeight="1">
      <c r="A540" s="29"/>
      <c r="B540" s="38"/>
      <c r="C540" s="30"/>
      <c r="D540" s="31"/>
      <c r="E540" s="33"/>
      <c r="F540" s="40"/>
      <c r="G540" s="145"/>
      <c r="H540" s="28"/>
      <c r="I540" s="28"/>
      <c r="J540" s="28"/>
      <c r="K540" s="41"/>
      <c r="L540" s="36"/>
      <c r="M540" s="36"/>
      <c r="N540" s="28"/>
      <c r="O540" s="28"/>
      <c r="P540" s="28"/>
      <c r="Q540" s="34"/>
      <c r="R540" s="28"/>
      <c r="S540" s="37"/>
    </row>
    <row r="541" spans="1:19" s="6" customFormat="1" ht="48" customHeight="1">
      <c r="A541" s="29">
        <v>264</v>
      </c>
      <c r="B541" s="38" t="s">
        <v>477</v>
      </c>
      <c r="C541" s="38" t="s">
        <v>121</v>
      </c>
      <c r="D541" s="38" t="s">
        <v>245</v>
      </c>
      <c r="E541" s="48" t="s">
        <v>40</v>
      </c>
      <c r="F541" s="49">
        <v>15000</v>
      </c>
      <c r="G541" s="145"/>
      <c r="H541" s="28">
        <v>25</v>
      </c>
      <c r="I541" s="28">
        <f>+F541*2.87%</f>
        <v>430.5</v>
      </c>
      <c r="J541" s="28">
        <f>+F541*7.1%</f>
        <v>1065</v>
      </c>
      <c r="K541" s="41">
        <v>165</v>
      </c>
      <c r="L541" s="36">
        <f>+F541*3.04%</f>
        <v>456</v>
      </c>
      <c r="M541" s="36">
        <f>+F541*7.09%</f>
        <v>1063.5</v>
      </c>
      <c r="N541" s="28"/>
      <c r="O541" s="28">
        <f>SUM(I541:N541)</f>
        <v>3180</v>
      </c>
      <c r="P541" s="28">
        <f>+G541+H541+I541+L541+N541</f>
        <v>911.5</v>
      </c>
      <c r="Q541" s="34">
        <f>+J541+K541+M541</f>
        <v>2293.5</v>
      </c>
      <c r="R541" s="28">
        <f>+F541-P541</f>
        <v>14088.5</v>
      </c>
      <c r="S541" s="37">
        <v>111</v>
      </c>
    </row>
    <row r="542" spans="1:19" s="6" customFormat="1" ht="15" customHeight="1">
      <c r="A542" s="29"/>
      <c r="B542" s="38"/>
      <c r="C542" s="30"/>
      <c r="D542" s="31"/>
      <c r="E542" s="33"/>
      <c r="F542" s="40"/>
      <c r="G542" s="145"/>
      <c r="H542" s="28"/>
      <c r="I542" s="28"/>
      <c r="J542" s="28"/>
      <c r="K542" s="41"/>
      <c r="L542" s="36"/>
      <c r="M542" s="36"/>
      <c r="N542" s="28"/>
      <c r="O542" s="28"/>
      <c r="P542" s="28"/>
      <c r="Q542" s="34"/>
      <c r="R542" s="28"/>
      <c r="S542" s="37"/>
    </row>
    <row r="543" spans="1:19" s="6" customFormat="1" ht="48" customHeight="1">
      <c r="A543" s="29">
        <v>265</v>
      </c>
      <c r="B543" s="38" t="s">
        <v>478</v>
      </c>
      <c r="C543" s="38" t="s">
        <v>186</v>
      </c>
      <c r="D543" s="38" t="s">
        <v>124</v>
      </c>
      <c r="E543" s="48" t="s">
        <v>40</v>
      </c>
      <c r="F543" s="49">
        <v>34500</v>
      </c>
      <c r="G543" s="145"/>
      <c r="H543" s="28">
        <v>25</v>
      </c>
      <c r="I543" s="28">
        <f>+F543*2.87%</f>
        <v>990.15</v>
      </c>
      <c r="J543" s="28">
        <f>+F543*7.1%</f>
        <v>2449.5</v>
      </c>
      <c r="K543" s="41">
        <v>379.5</v>
      </c>
      <c r="L543" s="36">
        <f>+F543*3.04%</f>
        <v>1048.8</v>
      </c>
      <c r="M543" s="36">
        <f>+F543*7.09%</f>
        <v>2446.0500000000002</v>
      </c>
      <c r="N543" s="28"/>
      <c r="O543" s="28">
        <f>SUM(I543:N543)</f>
        <v>7314</v>
      </c>
      <c r="P543" s="28">
        <f>+G543+H543+I543+L543+N543</f>
        <v>2063.9499999999998</v>
      </c>
      <c r="Q543" s="34">
        <f>+J543+K543+M543</f>
        <v>5275.05</v>
      </c>
      <c r="R543" s="28">
        <f>+F543-P543</f>
        <v>32436.05</v>
      </c>
      <c r="S543" s="37">
        <v>111</v>
      </c>
    </row>
    <row r="544" spans="1:19" s="6" customFormat="1" ht="15" customHeight="1">
      <c r="A544" s="29"/>
      <c r="B544" s="38"/>
      <c r="C544" s="30"/>
      <c r="D544" s="31"/>
      <c r="E544" s="33"/>
      <c r="F544" s="40"/>
      <c r="G544" s="145"/>
      <c r="H544" s="28"/>
      <c r="I544" s="28"/>
      <c r="J544" s="28"/>
      <c r="K544" s="41"/>
      <c r="L544" s="36"/>
      <c r="M544" s="36"/>
      <c r="N544" s="28"/>
      <c r="O544" s="28"/>
      <c r="P544" s="28"/>
      <c r="Q544" s="34"/>
      <c r="R544" s="28"/>
      <c r="S544" s="37"/>
    </row>
    <row r="545" spans="1:115" s="6" customFormat="1" ht="48" customHeight="1">
      <c r="A545" s="29">
        <v>266</v>
      </c>
      <c r="B545" s="38" t="s">
        <v>479</v>
      </c>
      <c r="C545" s="38" t="s">
        <v>33</v>
      </c>
      <c r="D545" s="38" t="s">
        <v>480</v>
      </c>
      <c r="E545" s="48" t="s">
        <v>40</v>
      </c>
      <c r="F545" s="49">
        <v>45000</v>
      </c>
      <c r="G545" s="145">
        <v>1352.04</v>
      </c>
      <c r="H545" s="28">
        <v>25</v>
      </c>
      <c r="I545" s="28">
        <f>+F545*2.87%</f>
        <v>1291.5</v>
      </c>
      <c r="J545" s="28">
        <f>+F545*7.1%</f>
        <v>3194.9999999999995</v>
      </c>
      <c r="K545" s="41">
        <v>380.38</v>
      </c>
      <c r="L545" s="36">
        <f>+F545*3.04%</f>
        <v>1368</v>
      </c>
      <c r="M545" s="36">
        <f>+F545*7.09%</f>
        <v>3190.5</v>
      </c>
      <c r="N545" s="28"/>
      <c r="O545" s="28">
        <f>SUM(I545:N545)</f>
        <v>9425.380000000001</v>
      </c>
      <c r="P545" s="28">
        <f>+G545+H545+I545+L545+N545</f>
        <v>4036.54</v>
      </c>
      <c r="Q545" s="34">
        <f>+J545+K545+M545</f>
        <v>6765.8799999999992</v>
      </c>
      <c r="R545" s="28">
        <f>+F545-P545</f>
        <v>40963.46</v>
      </c>
      <c r="S545" s="37">
        <v>111</v>
      </c>
    </row>
    <row r="546" spans="1:115" s="6" customFormat="1" ht="15" customHeight="1">
      <c r="A546" s="29"/>
      <c r="B546" s="38"/>
      <c r="C546" s="30"/>
      <c r="D546" s="31"/>
      <c r="E546" s="33"/>
      <c r="F546" s="40"/>
      <c r="G546" s="145"/>
      <c r="H546" s="28"/>
      <c r="I546" s="28"/>
      <c r="J546" s="28"/>
      <c r="K546" s="41"/>
      <c r="L546" s="36"/>
      <c r="M546" s="36"/>
      <c r="N546" s="28"/>
      <c r="O546" s="28"/>
      <c r="P546" s="28"/>
      <c r="Q546" s="34"/>
      <c r="R546" s="28"/>
      <c r="S546" s="37"/>
    </row>
    <row r="547" spans="1:115" s="6" customFormat="1" ht="48" customHeight="1">
      <c r="A547" s="29">
        <v>267</v>
      </c>
      <c r="B547" s="38" t="s">
        <v>481</v>
      </c>
      <c r="C547" s="38" t="s">
        <v>121</v>
      </c>
      <c r="D547" s="38" t="s">
        <v>245</v>
      </c>
      <c r="E547" s="48" t="s">
        <v>40</v>
      </c>
      <c r="F547" s="49">
        <v>15000</v>
      </c>
      <c r="G547" s="145"/>
      <c r="H547" s="28">
        <v>25</v>
      </c>
      <c r="I547" s="28">
        <f>+F547*2.87%</f>
        <v>430.5</v>
      </c>
      <c r="J547" s="28">
        <f>+F547*7.1%</f>
        <v>1065</v>
      </c>
      <c r="K547" s="41">
        <v>165</v>
      </c>
      <c r="L547" s="36">
        <f>+F547*3.04%</f>
        <v>456</v>
      </c>
      <c r="M547" s="36">
        <f>+F547*7.09%</f>
        <v>1063.5</v>
      </c>
      <c r="N547" s="28"/>
      <c r="O547" s="28">
        <f>SUM(I547:N547)</f>
        <v>3180</v>
      </c>
      <c r="P547" s="28">
        <f>+G547+H547+I547+L547+N547</f>
        <v>911.5</v>
      </c>
      <c r="Q547" s="34">
        <f>+J547+K547+M547</f>
        <v>2293.5</v>
      </c>
      <c r="R547" s="28">
        <f>+F547-P547</f>
        <v>14088.5</v>
      </c>
      <c r="S547" s="37">
        <v>111</v>
      </c>
    </row>
    <row r="548" spans="1:115" s="6" customFormat="1" ht="15" customHeight="1">
      <c r="A548" s="29"/>
      <c r="B548" s="38"/>
      <c r="C548" s="30"/>
      <c r="D548" s="31"/>
      <c r="E548" s="33"/>
      <c r="F548" s="40"/>
      <c r="G548" s="145"/>
      <c r="H548" s="28"/>
      <c r="I548" s="28"/>
      <c r="J548" s="28"/>
      <c r="K548" s="41"/>
      <c r="L548" s="36"/>
      <c r="M548" s="36"/>
      <c r="N548" s="28"/>
      <c r="O548" s="28"/>
      <c r="P548" s="28"/>
      <c r="Q548" s="34"/>
      <c r="R548" s="28"/>
      <c r="S548" s="37"/>
    </row>
    <row r="549" spans="1:115" s="6" customFormat="1" ht="48" customHeight="1">
      <c r="A549" s="29">
        <v>268</v>
      </c>
      <c r="B549" s="38" t="s">
        <v>482</v>
      </c>
      <c r="C549" s="38" t="s">
        <v>45</v>
      </c>
      <c r="D549" s="38" t="s">
        <v>74</v>
      </c>
      <c r="E549" s="48" t="s">
        <v>40</v>
      </c>
      <c r="F549" s="49">
        <v>7500</v>
      </c>
      <c r="G549" s="145"/>
      <c r="H549" s="28">
        <v>25</v>
      </c>
      <c r="I549" s="28">
        <f>+F549*2.87%</f>
        <v>215.25</v>
      </c>
      <c r="J549" s="28">
        <f>+F549*7.1%</f>
        <v>532.5</v>
      </c>
      <c r="K549" s="41">
        <v>82.5</v>
      </c>
      <c r="L549" s="36">
        <f>+F549*3.04%</f>
        <v>228</v>
      </c>
      <c r="M549" s="36">
        <f>+F549*7.09%</f>
        <v>531.75</v>
      </c>
      <c r="N549" s="28"/>
      <c r="O549" s="28">
        <f>SUM(I549:N549)</f>
        <v>1590</v>
      </c>
      <c r="P549" s="28">
        <f>+G549+H549+I549+L549+N549</f>
        <v>468.25</v>
      </c>
      <c r="Q549" s="34">
        <f>+J549+K549+M549</f>
        <v>1146.75</v>
      </c>
      <c r="R549" s="28">
        <f>+F549-P549</f>
        <v>7031.75</v>
      </c>
      <c r="S549" s="37">
        <v>111</v>
      </c>
    </row>
    <row r="550" spans="1:115" s="6" customFormat="1" ht="15" customHeight="1">
      <c r="A550" s="29"/>
      <c r="B550" s="38"/>
      <c r="C550" s="30"/>
      <c r="D550" s="31"/>
      <c r="E550" s="33"/>
      <c r="F550" s="40"/>
      <c r="G550" s="145"/>
      <c r="H550" s="28"/>
      <c r="I550" s="28"/>
      <c r="J550" s="28"/>
      <c r="K550" s="41"/>
      <c r="L550" s="36"/>
      <c r="M550" s="36"/>
      <c r="N550" s="28"/>
      <c r="O550" s="28"/>
      <c r="P550" s="28"/>
      <c r="Q550" s="34"/>
      <c r="R550" s="28"/>
      <c r="S550" s="37"/>
    </row>
    <row r="551" spans="1:115" s="6" customFormat="1" ht="48" customHeight="1">
      <c r="A551" s="29">
        <v>269</v>
      </c>
      <c r="B551" s="38" t="s">
        <v>483</v>
      </c>
      <c r="C551" s="38" t="s">
        <v>45</v>
      </c>
      <c r="D551" s="38" t="s">
        <v>153</v>
      </c>
      <c r="E551" s="48" t="s">
        <v>40</v>
      </c>
      <c r="F551" s="49">
        <v>7500</v>
      </c>
      <c r="G551" s="145"/>
      <c r="H551" s="28">
        <v>25</v>
      </c>
      <c r="I551" s="28">
        <f>+F551*2.87%</f>
        <v>215.25</v>
      </c>
      <c r="J551" s="28">
        <f>+F551*7.1%</f>
        <v>532.5</v>
      </c>
      <c r="K551" s="41">
        <v>82.5</v>
      </c>
      <c r="L551" s="36">
        <f>+F551*3.04%</f>
        <v>228</v>
      </c>
      <c r="M551" s="36">
        <f>+F551*7.09%</f>
        <v>531.75</v>
      </c>
      <c r="N551" s="28"/>
      <c r="O551" s="28">
        <f>SUM(I551:N551)</f>
        <v>1590</v>
      </c>
      <c r="P551" s="28">
        <f>+G551+H551+I551+L551+N551</f>
        <v>468.25</v>
      </c>
      <c r="Q551" s="34">
        <f>+J551+K551+M551</f>
        <v>1146.75</v>
      </c>
      <c r="R551" s="28">
        <f>+F551-P551</f>
        <v>7031.75</v>
      </c>
      <c r="S551" s="37">
        <v>111</v>
      </c>
    </row>
    <row r="552" spans="1:115" s="6" customFormat="1" ht="15" customHeight="1">
      <c r="A552" s="29"/>
      <c r="B552" s="38"/>
      <c r="C552" s="30"/>
      <c r="D552" s="31"/>
      <c r="E552" s="33"/>
      <c r="F552" s="40"/>
      <c r="G552" s="145"/>
      <c r="H552" s="28"/>
      <c r="I552" s="28"/>
      <c r="J552" s="28"/>
      <c r="K552" s="41"/>
      <c r="L552" s="36"/>
      <c r="M552" s="36"/>
      <c r="N552" s="28"/>
      <c r="O552" s="28"/>
      <c r="P552" s="28"/>
      <c r="Q552" s="34"/>
      <c r="R552" s="28"/>
      <c r="S552" s="37"/>
    </row>
    <row r="553" spans="1:115" s="6" customFormat="1" ht="48" customHeight="1">
      <c r="A553" s="29">
        <v>270</v>
      </c>
      <c r="B553" s="38" t="s">
        <v>484</v>
      </c>
      <c r="C553" s="38" t="s">
        <v>416</v>
      </c>
      <c r="D553" s="38" t="s">
        <v>128</v>
      </c>
      <c r="E553" s="48" t="s">
        <v>40</v>
      </c>
      <c r="F553" s="49">
        <v>15000</v>
      </c>
      <c r="G553" s="145"/>
      <c r="H553" s="28">
        <v>25</v>
      </c>
      <c r="I553" s="28">
        <f>+F553*2.87%</f>
        <v>430.5</v>
      </c>
      <c r="J553" s="28">
        <f>+F553*7.1%</f>
        <v>1065</v>
      </c>
      <c r="K553" s="41">
        <v>165</v>
      </c>
      <c r="L553" s="36">
        <f>+F553*3.04%</f>
        <v>456</v>
      </c>
      <c r="M553" s="36">
        <f>+F553*7.09%</f>
        <v>1063.5</v>
      </c>
      <c r="N553" s="28"/>
      <c r="O553" s="28">
        <f>SUM(I553:N553)</f>
        <v>3180</v>
      </c>
      <c r="P553" s="28">
        <f>+G553+H553+I553+L553+N553</f>
        <v>911.5</v>
      </c>
      <c r="Q553" s="34">
        <f>+J553+K553+M553</f>
        <v>2293.5</v>
      </c>
      <c r="R553" s="28">
        <f>+F553-P553</f>
        <v>14088.5</v>
      </c>
      <c r="S553" s="37">
        <v>111</v>
      </c>
    </row>
    <row r="554" spans="1:115" s="6" customFormat="1" ht="15" customHeight="1">
      <c r="A554" s="29"/>
      <c r="B554" s="38"/>
      <c r="C554" s="30"/>
      <c r="D554" s="31"/>
      <c r="E554" s="33"/>
      <c r="F554" s="40"/>
      <c r="G554" s="145"/>
      <c r="H554" s="28"/>
      <c r="I554" s="28"/>
      <c r="J554" s="28"/>
      <c r="K554" s="41"/>
      <c r="L554" s="36"/>
      <c r="M554" s="36"/>
      <c r="N554" s="28"/>
      <c r="O554" s="28"/>
      <c r="P554" s="28"/>
      <c r="Q554" s="34"/>
      <c r="R554" s="28"/>
      <c r="S554" s="37"/>
    </row>
    <row r="555" spans="1:115" s="8" customFormat="1" ht="35.1" customHeight="1">
      <c r="A555" s="143"/>
      <c r="B555" s="146" t="s">
        <v>30</v>
      </c>
      <c r="C555" s="146"/>
      <c r="D555" s="146"/>
      <c r="E555" s="146"/>
      <c r="F555" s="147">
        <f t="shared" ref="F555:M555" si="0">SUM(F15:F553)</f>
        <v>7208744.5</v>
      </c>
      <c r="G555" s="147">
        <f t="shared" si="0"/>
        <v>339160.03999999992</v>
      </c>
      <c r="H555" s="148">
        <f t="shared" si="0"/>
        <v>6750</v>
      </c>
      <c r="I555" s="147">
        <f t="shared" si="0"/>
        <v>203386.69715000005</v>
      </c>
      <c r="J555" s="147">
        <f t="shared" si="0"/>
        <v>503151.75950000004</v>
      </c>
      <c r="K555" s="147">
        <f t="shared" si="0"/>
        <v>59287.189999999959</v>
      </c>
      <c r="L555" s="147">
        <f t="shared" si="0"/>
        <v>205367.0327999999</v>
      </c>
      <c r="M555" s="147">
        <f t="shared" si="0"/>
        <v>478964.6350500001</v>
      </c>
      <c r="N555" s="147">
        <f>SUM(N15:N554)</f>
        <v>17742.689999999995</v>
      </c>
      <c r="O555" s="147">
        <f>SUM(O15:O553)</f>
        <v>1467900.0044999989</v>
      </c>
      <c r="P555" s="148">
        <f>+G555+H555+I555+L555+N555</f>
        <v>772406.45994999981</v>
      </c>
      <c r="Q555" s="148">
        <f>+J555+K555+M555</f>
        <v>1041403.58455</v>
      </c>
      <c r="R555" s="148">
        <f>+F555-P555</f>
        <v>6436338.04005</v>
      </c>
      <c r="S555" s="149">
        <v>111</v>
      </c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  <c r="CW555" s="10"/>
      <c r="CX555" s="10"/>
      <c r="CY555" s="10"/>
      <c r="CZ555" s="10"/>
      <c r="DA555" s="10"/>
      <c r="DB555" s="10"/>
      <c r="DC555" s="10"/>
      <c r="DD555" s="10"/>
      <c r="DE555" s="10"/>
      <c r="DF555" s="10"/>
      <c r="DG555" s="10"/>
      <c r="DH555" s="10"/>
      <c r="DI555" s="10"/>
      <c r="DJ555" s="10"/>
      <c r="DK555" s="10"/>
    </row>
    <row r="556" spans="1:115" s="165" customFormat="1" ht="24" customHeight="1">
      <c r="A556" s="160"/>
      <c r="B556" s="160"/>
      <c r="C556" s="160"/>
      <c r="D556" s="160"/>
      <c r="E556" s="160"/>
      <c r="F556" s="160"/>
      <c r="G556" s="160"/>
      <c r="H556" s="161"/>
      <c r="I556" s="161"/>
      <c r="J556" s="162"/>
      <c r="K556" s="163"/>
      <c r="L556" s="162"/>
      <c r="M556" s="160"/>
      <c r="N556" s="160"/>
      <c r="O556" s="162"/>
      <c r="P556" s="162"/>
      <c r="Q556" s="162"/>
      <c r="R556" s="162"/>
      <c r="S556" s="162"/>
      <c r="T556" s="164"/>
      <c r="U556" s="164"/>
      <c r="V556" s="164"/>
      <c r="W556" s="164"/>
      <c r="X556" s="164"/>
      <c r="Y556" s="164"/>
      <c r="Z556" s="164"/>
      <c r="AA556" s="164"/>
      <c r="AB556" s="164"/>
      <c r="AC556" s="164"/>
      <c r="AD556" s="164"/>
      <c r="AE556" s="164"/>
      <c r="AF556" s="164"/>
      <c r="AG556" s="164"/>
      <c r="AH556" s="164"/>
      <c r="AI556" s="164"/>
      <c r="AJ556" s="164"/>
      <c r="AK556" s="164"/>
      <c r="AL556" s="164"/>
      <c r="AM556" s="164"/>
      <c r="AN556" s="164"/>
      <c r="AO556" s="164"/>
      <c r="AP556" s="164"/>
      <c r="AQ556" s="164"/>
      <c r="AR556" s="164"/>
      <c r="AS556" s="164"/>
      <c r="AT556" s="164"/>
      <c r="AU556" s="164"/>
      <c r="AV556" s="164"/>
      <c r="AW556" s="164"/>
      <c r="AX556" s="164"/>
      <c r="AY556" s="164"/>
      <c r="AZ556" s="164"/>
      <c r="BA556" s="164"/>
      <c r="BB556" s="164"/>
      <c r="BC556" s="164"/>
      <c r="BD556" s="164"/>
      <c r="BE556" s="164"/>
      <c r="BF556" s="164"/>
      <c r="BG556" s="164"/>
      <c r="BH556" s="164"/>
      <c r="BI556" s="164"/>
      <c r="BJ556" s="164"/>
      <c r="BK556" s="164"/>
      <c r="BL556" s="164"/>
      <c r="BM556" s="164"/>
      <c r="BN556" s="164"/>
      <c r="BO556" s="164"/>
      <c r="BP556" s="164"/>
      <c r="BQ556" s="164"/>
      <c r="BR556" s="164"/>
      <c r="BS556" s="164"/>
      <c r="BT556" s="164"/>
      <c r="BU556" s="164"/>
      <c r="BV556" s="164"/>
      <c r="BW556" s="164"/>
      <c r="BX556" s="164"/>
      <c r="BY556" s="164"/>
      <c r="BZ556" s="164"/>
      <c r="CA556" s="164"/>
      <c r="CB556" s="164"/>
      <c r="CC556" s="164"/>
      <c r="CD556" s="164"/>
      <c r="CE556" s="164"/>
      <c r="CF556" s="164"/>
      <c r="CG556" s="164"/>
      <c r="CH556" s="164"/>
      <c r="CI556" s="164"/>
      <c r="CJ556" s="164"/>
      <c r="CK556" s="164"/>
      <c r="CL556" s="164"/>
      <c r="CM556" s="164"/>
      <c r="CN556" s="164"/>
      <c r="CO556" s="164"/>
      <c r="CP556" s="164"/>
      <c r="CQ556" s="164"/>
      <c r="CR556" s="164"/>
      <c r="CS556" s="164"/>
      <c r="CT556" s="164"/>
      <c r="CU556" s="164"/>
      <c r="CV556" s="164"/>
      <c r="CW556" s="164"/>
      <c r="CX556" s="164"/>
      <c r="CY556" s="164"/>
      <c r="CZ556" s="164"/>
      <c r="DA556" s="164"/>
      <c r="DB556" s="164"/>
      <c r="DC556" s="164"/>
      <c r="DD556" s="164"/>
      <c r="DE556" s="164"/>
      <c r="DF556" s="164"/>
      <c r="DG556" s="164"/>
      <c r="DH556" s="164"/>
      <c r="DI556" s="164"/>
      <c r="DJ556" s="164"/>
      <c r="DK556" s="164"/>
    </row>
    <row r="557" spans="1:115" s="165" customFormat="1" ht="24" customHeight="1">
      <c r="A557" s="166"/>
      <c r="B557" s="160"/>
      <c r="C557" s="160"/>
      <c r="D557" s="160"/>
      <c r="E557" s="160"/>
      <c r="F557" s="160"/>
      <c r="G557" s="160"/>
      <c r="H557" s="161"/>
      <c r="I557" s="161"/>
      <c r="J557" s="162"/>
      <c r="K557" s="163"/>
      <c r="L557" s="162"/>
      <c r="M557" s="160"/>
      <c r="N557" s="160"/>
      <c r="O557" s="162"/>
      <c r="P557" s="162"/>
      <c r="Q557" s="162"/>
      <c r="R557" s="162"/>
      <c r="S557" s="162"/>
      <c r="T557" s="164"/>
      <c r="U557" s="164"/>
      <c r="V557" s="164"/>
      <c r="W557" s="164"/>
      <c r="X557" s="164"/>
      <c r="Y557" s="164"/>
      <c r="Z557" s="164"/>
      <c r="AA557" s="164"/>
      <c r="AB557" s="164"/>
      <c r="AC557" s="164"/>
      <c r="AD557" s="164"/>
      <c r="AE557" s="164"/>
      <c r="AF557" s="164"/>
      <c r="AG557" s="164"/>
      <c r="AH557" s="164"/>
      <c r="AI557" s="164"/>
      <c r="AJ557" s="164"/>
      <c r="AK557" s="164"/>
      <c r="AL557" s="164"/>
      <c r="AM557" s="164"/>
      <c r="AN557" s="164"/>
      <c r="AO557" s="164"/>
      <c r="AP557" s="164"/>
      <c r="AQ557" s="164"/>
      <c r="AR557" s="164"/>
      <c r="AS557" s="164"/>
      <c r="AT557" s="164"/>
      <c r="AU557" s="164"/>
      <c r="AV557" s="164"/>
      <c r="AW557" s="164"/>
      <c r="AX557" s="164"/>
      <c r="AY557" s="164"/>
      <c r="AZ557" s="164"/>
      <c r="BA557" s="164"/>
      <c r="BB557" s="164"/>
      <c r="BC557" s="164"/>
      <c r="BD557" s="164"/>
      <c r="BE557" s="164"/>
      <c r="BF557" s="164"/>
      <c r="BG557" s="164"/>
      <c r="BH557" s="164"/>
      <c r="BI557" s="164"/>
      <c r="BJ557" s="164"/>
      <c r="BK557" s="164"/>
      <c r="BL557" s="164"/>
      <c r="BM557" s="164"/>
      <c r="BN557" s="164"/>
      <c r="BO557" s="164"/>
      <c r="BP557" s="164"/>
      <c r="BQ557" s="164"/>
      <c r="BR557" s="164"/>
      <c r="BS557" s="164"/>
      <c r="BT557" s="164"/>
      <c r="BU557" s="164"/>
      <c r="BV557" s="164"/>
      <c r="BW557" s="164"/>
      <c r="BX557" s="164"/>
      <c r="BY557" s="164"/>
      <c r="BZ557" s="164"/>
      <c r="CA557" s="164"/>
      <c r="CB557" s="164"/>
      <c r="CC557" s="164"/>
      <c r="CD557" s="164"/>
      <c r="CE557" s="164"/>
      <c r="CF557" s="164"/>
      <c r="CG557" s="164"/>
      <c r="CH557" s="164"/>
      <c r="CI557" s="164"/>
      <c r="CJ557" s="164"/>
      <c r="CK557" s="164"/>
      <c r="CL557" s="164"/>
      <c r="CM557" s="164"/>
      <c r="CN557" s="164"/>
      <c r="CO557" s="164"/>
      <c r="CP557" s="164"/>
      <c r="CQ557" s="164"/>
      <c r="CR557" s="164"/>
      <c r="CS557" s="164"/>
      <c r="CT557" s="164"/>
      <c r="CU557" s="164"/>
      <c r="CV557" s="164"/>
      <c r="CW557" s="164"/>
      <c r="CX557" s="164"/>
      <c r="CY557" s="164"/>
      <c r="CZ557" s="164"/>
      <c r="DA557" s="164"/>
      <c r="DB557" s="164"/>
      <c r="DC557" s="164"/>
      <c r="DD557" s="164"/>
      <c r="DE557" s="164"/>
      <c r="DF557" s="164"/>
      <c r="DG557" s="164"/>
      <c r="DH557" s="164"/>
      <c r="DI557" s="164"/>
      <c r="DJ557" s="164"/>
      <c r="DK557" s="164"/>
    </row>
    <row r="558" spans="1:115" s="142" customFormat="1" ht="24" customHeight="1">
      <c r="A558" s="136"/>
      <c r="B558" s="136"/>
      <c r="C558" s="136"/>
      <c r="D558" s="136"/>
      <c r="E558" s="136"/>
      <c r="F558" s="136"/>
      <c r="G558" s="136"/>
      <c r="H558" s="137"/>
      <c r="I558" s="138"/>
      <c r="J558" s="139"/>
      <c r="K558" s="140"/>
      <c r="L558" s="139"/>
      <c r="M558" s="136"/>
      <c r="N558" s="136"/>
      <c r="O558" s="139"/>
      <c r="P558" s="139"/>
      <c r="Q558" s="139"/>
      <c r="R558" s="139"/>
      <c r="S558" s="139"/>
      <c r="T558" s="141"/>
      <c r="U558" s="141"/>
      <c r="V558" s="141"/>
      <c r="W558" s="141"/>
      <c r="X558" s="141"/>
      <c r="Y558" s="141"/>
      <c r="Z558" s="141"/>
      <c r="AA558" s="141"/>
      <c r="AB558" s="141"/>
      <c r="AC558" s="141"/>
      <c r="AD558" s="141"/>
      <c r="AE558" s="141"/>
      <c r="AF558" s="141"/>
      <c r="AG558" s="141"/>
      <c r="AH558" s="141"/>
      <c r="AI558" s="141"/>
      <c r="AJ558" s="141"/>
      <c r="AK558" s="141"/>
      <c r="AL558" s="141"/>
      <c r="AM558" s="141"/>
      <c r="AN558" s="141"/>
      <c r="AO558" s="141"/>
      <c r="AP558" s="141"/>
      <c r="AQ558" s="141"/>
      <c r="AR558" s="141"/>
      <c r="AS558" s="141"/>
      <c r="AT558" s="141"/>
      <c r="AU558" s="141"/>
      <c r="AV558" s="141"/>
      <c r="AW558" s="141"/>
      <c r="AX558" s="141"/>
      <c r="AY558" s="141"/>
      <c r="AZ558" s="141"/>
      <c r="BA558" s="141"/>
      <c r="BB558" s="141"/>
      <c r="BC558" s="141"/>
      <c r="BD558" s="141"/>
      <c r="BE558" s="141"/>
      <c r="BF558" s="141"/>
      <c r="BG558" s="141"/>
      <c r="BH558" s="141"/>
      <c r="BI558" s="141"/>
      <c r="BJ558" s="141"/>
      <c r="BK558" s="141"/>
      <c r="BL558" s="141"/>
      <c r="BM558" s="141"/>
      <c r="BN558" s="141"/>
      <c r="BO558" s="141"/>
      <c r="BP558" s="141"/>
      <c r="BQ558" s="141"/>
      <c r="BR558" s="141"/>
      <c r="BS558" s="141"/>
      <c r="BT558" s="141"/>
      <c r="BU558" s="141"/>
      <c r="BV558" s="141"/>
      <c r="BW558" s="141"/>
      <c r="BX558" s="141"/>
      <c r="BY558" s="141"/>
      <c r="BZ558" s="141"/>
      <c r="CA558" s="141"/>
      <c r="CB558" s="141"/>
      <c r="CC558" s="141"/>
      <c r="CD558" s="141"/>
      <c r="CE558" s="141"/>
      <c r="CF558" s="141"/>
      <c r="CG558" s="141"/>
      <c r="CH558" s="141"/>
      <c r="CI558" s="141"/>
      <c r="CJ558" s="141"/>
      <c r="CK558" s="141"/>
      <c r="CL558" s="141"/>
      <c r="CM558" s="141"/>
      <c r="CN558" s="141"/>
      <c r="CO558" s="141"/>
      <c r="CP558" s="141"/>
      <c r="CQ558" s="141"/>
      <c r="CR558" s="141"/>
      <c r="CS558" s="141"/>
      <c r="CT558" s="141"/>
      <c r="CU558" s="141"/>
      <c r="CV558" s="141"/>
      <c r="CW558" s="141"/>
      <c r="CX558" s="141"/>
      <c r="CY558" s="141"/>
      <c r="CZ558" s="141"/>
      <c r="DA558" s="141"/>
      <c r="DB558" s="141"/>
      <c r="DC558" s="141"/>
      <c r="DD558" s="141"/>
      <c r="DE558" s="141"/>
      <c r="DF558" s="141"/>
      <c r="DG558" s="141"/>
      <c r="DH558" s="141"/>
      <c r="DI558" s="141"/>
      <c r="DJ558" s="141"/>
      <c r="DK558" s="141"/>
    </row>
    <row r="559" spans="1:115" ht="24" customHeight="1">
      <c r="A559" s="20" t="s">
        <v>3</v>
      </c>
      <c r="B559" s="21"/>
      <c r="C559" s="22"/>
      <c r="D559" s="19"/>
      <c r="E559" s="6"/>
      <c r="F559" s="23"/>
      <c r="G559" s="23"/>
      <c r="H559" s="24"/>
      <c r="I559" s="5"/>
      <c r="J559" s="25"/>
      <c r="K559" s="45"/>
      <c r="L559" s="25"/>
      <c r="M559" s="6"/>
      <c r="N559" s="6"/>
      <c r="O559" s="25"/>
      <c r="P559" s="25"/>
      <c r="Q559" s="25"/>
      <c r="R559" s="25"/>
      <c r="S559" s="25"/>
    </row>
    <row r="560" spans="1:115" ht="24" customHeight="1">
      <c r="A560" s="6" t="s">
        <v>15</v>
      </c>
      <c r="B560" s="21"/>
      <c r="C560" s="21"/>
      <c r="D560" s="6"/>
      <c r="E560" s="6"/>
      <c r="F560" s="6"/>
      <c r="G560" s="6"/>
      <c r="H560" s="3"/>
      <c r="I560" s="5"/>
      <c r="J560" s="25"/>
      <c r="K560" s="6"/>
      <c r="L560" s="25"/>
      <c r="M560" s="25"/>
      <c r="N560" s="25"/>
      <c r="O560" s="25"/>
      <c r="P560" s="25"/>
      <c r="Q560" s="25"/>
      <c r="R560" s="25"/>
      <c r="S560" s="25"/>
    </row>
    <row r="561" spans="1:19" ht="24" customHeight="1">
      <c r="A561" s="6" t="s">
        <v>17</v>
      </c>
      <c r="B561" s="21"/>
      <c r="C561" s="21"/>
      <c r="D561" s="6"/>
      <c r="E561" s="6"/>
      <c r="F561" s="6"/>
      <c r="G561" s="6"/>
      <c r="H561" s="3"/>
      <c r="I561" s="5"/>
      <c r="J561" s="25"/>
      <c r="K561" s="6"/>
      <c r="L561" s="25"/>
      <c r="M561" s="25"/>
      <c r="N561" s="25"/>
      <c r="O561" s="25"/>
      <c r="P561" s="25"/>
      <c r="Q561" s="25"/>
      <c r="R561" s="25"/>
      <c r="S561" s="25"/>
    </row>
    <row r="562" spans="1:19" ht="24" customHeight="1">
      <c r="A562" s="6" t="s">
        <v>16</v>
      </c>
      <c r="B562" s="21"/>
      <c r="C562" s="21"/>
      <c r="D562" s="6"/>
      <c r="E562" s="6"/>
      <c r="F562" s="6"/>
      <c r="G562" s="6"/>
      <c r="H562" s="3"/>
      <c r="I562" s="5"/>
      <c r="J562" s="25"/>
      <c r="K562" s="6"/>
      <c r="L562" s="25"/>
      <c r="M562" s="25"/>
      <c r="N562" s="25"/>
      <c r="O562" s="25"/>
      <c r="P562" s="25"/>
      <c r="Q562" s="25"/>
      <c r="R562" s="25"/>
      <c r="S562" s="25"/>
    </row>
    <row r="563" spans="1:19" ht="24" customHeight="1">
      <c r="A563" s="6" t="s">
        <v>18</v>
      </c>
      <c r="B563" s="21"/>
      <c r="C563" s="21"/>
      <c r="D563" s="6"/>
      <c r="E563" s="6"/>
      <c r="F563" s="6"/>
      <c r="G563" s="6"/>
      <c r="H563" s="3"/>
      <c r="I563" s="5"/>
      <c r="J563" s="25"/>
      <c r="K563" s="6"/>
      <c r="L563" s="25"/>
      <c r="M563" s="25"/>
      <c r="N563" s="25"/>
      <c r="O563" s="25"/>
      <c r="P563" s="25"/>
      <c r="Q563" s="25"/>
      <c r="R563" s="25"/>
      <c r="S563" s="25"/>
    </row>
    <row r="564" spans="1:19" ht="24" customHeight="1">
      <c r="A564" s="170"/>
      <c r="B564" s="170"/>
      <c r="C564" s="170"/>
      <c r="D564" s="170"/>
      <c r="E564" s="170"/>
      <c r="F564" s="170"/>
      <c r="G564" s="170"/>
      <c r="H564" s="170"/>
      <c r="I564" s="170"/>
      <c r="J564" s="170"/>
      <c r="K564" s="170"/>
      <c r="L564" s="25"/>
      <c r="M564" s="25"/>
      <c r="N564" s="25"/>
      <c r="O564" s="25"/>
      <c r="P564" s="25"/>
      <c r="Q564" s="25"/>
      <c r="R564" s="25"/>
      <c r="S564" s="25"/>
    </row>
    <row r="565" spans="1:19" ht="24" customHeight="1">
      <c r="A565" s="170"/>
      <c r="B565" s="170"/>
      <c r="C565" s="170"/>
      <c r="D565" s="170"/>
      <c r="E565" s="170"/>
      <c r="F565" s="170"/>
      <c r="G565" s="170"/>
      <c r="H565" s="170"/>
      <c r="I565" s="170"/>
      <c r="J565" s="170"/>
      <c r="K565" s="170"/>
      <c r="L565" s="25"/>
      <c r="M565" s="25"/>
      <c r="N565" s="25"/>
      <c r="O565" s="25"/>
      <c r="P565" s="25"/>
      <c r="Q565" s="25"/>
      <c r="R565" s="25"/>
      <c r="S565" s="25"/>
    </row>
    <row r="566" spans="1:19" ht="24" customHeight="1">
      <c r="A566" s="6"/>
      <c r="B566" s="21"/>
      <c r="C566" s="21"/>
      <c r="D566" s="6"/>
      <c r="E566" s="6"/>
      <c r="F566" s="6"/>
      <c r="G566" s="6"/>
      <c r="H566" s="3"/>
      <c r="I566" s="5"/>
      <c r="J566" s="25"/>
      <c r="K566" s="6"/>
      <c r="L566" s="25"/>
      <c r="M566" s="25"/>
      <c r="N566" s="25"/>
      <c r="O566" s="25"/>
      <c r="P566" s="25"/>
      <c r="Q566" s="25"/>
      <c r="R566" s="25"/>
      <c r="S566" s="25"/>
    </row>
    <row r="567" spans="1:19" ht="24" customHeight="1">
      <c r="A567" s="6"/>
      <c r="B567" s="21"/>
      <c r="C567" s="21"/>
      <c r="D567" s="6"/>
      <c r="E567" s="6"/>
      <c r="F567" s="6"/>
      <c r="G567" s="6"/>
      <c r="H567" s="3"/>
      <c r="I567" s="5"/>
      <c r="J567" s="25"/>
      <c r="K567" s="6"/>
      <c r="L567" s="25"/>
      <c r="M567" s="25"/>
      <c r="N567" s="25"/>
      <c r="O567" s="25"/>
      <c r="P567" s="25"/>
      <c r="Q567" s="25"/>
      <c r="R567" s="25"/>
      <c r="S567" s="25"/>
    </row>
    <row r="568" spans="1:19" ht="24" customHeight="1">
      <c r="A568" s="20"/>
      <c r="B568" s="21"/>
      <c r="C568" s="21"/>
      <c r="D568" s="6"/>
      <c r="E568" s="6"/>
      <c r="F568" s="6"/>
      <c r="G568" s="6"/>
      <c r="H568" s="3"/>
      <c r="I568" s="5"/>
      <c r="J568" s="25"/>
      <c r="K568" s="6"/>
      <c r="L568" s="25"/>
      <c r="M568" s="6"/>
      <c r="N568" s="6"/>
      <c r="O568" s="25"/>
      <c r="P568" s="25"/>
      <c r="Q568" s="25"/>
      <c r="R568" s="25"/>
      <c r="S568" s="25"/>
    </row>
    <row r="569" spans="1:19" ht="24" customHeight="1">
      <c r="A569" s="171"/>
      <c r="B569" s="171"/>
      <c r="C569" s="171"/>
      <c r="D569" s="171"/>
      <c r="E569" s="171"/>
      <c r="F569" s="171"/>
      <c r="G569" s="171"/>
      <c r="H569" s="171"/>
      <c r="I569" s="171"/>
      <c r="J569" s="171"/>
      <c r="K569" s="171"/>
      <c r="L569" s="171"/>
      <c r="M569" s="171"/>
      <c r="N569" s="171"/>
      <c r="O569" s="171"/>
      <c r="P569" s="171"/>
      <c r="Q569" s="171"/>
      <c r="R569" s="171"/>
      <c r="S569" s="171"/>
    </row>
    <row r="570" spans="1:19" ht="24" customHeight="1">
      <c r="A570" s="172"/>
      <c r="B570" s="172"/>
      <c r="C570" s="172"/>
      <c r="D570" s="172"/>
      <c r="E570" s="172"/>
      <c r="F570" s="172"/>
      <c r="G570" s="172"/>
      <c r="H570" s="172"/>
      <c r="I570" s="172"/>
      <c r="J570" s="172"/>
      <c r="K570" s="172"/>
      <c r="L570" s="172"/>
      <c r="M570" s="172"/>
      <c r="N570" s="172"/>
      <c r="O570" s="172"/>
      <c r="P570" s="172"/>
      <c r="Q570" s="172"/>
      <c r="R570" s="172"/>
      <c r="S570" s="172"/>
    </row>
    <row r="571" spans="1:19" ht="24" customHeight="1">
      <c r="A571" s="169"/>
      <c r="B571" s="169"/>
      <c r="C571" s="169"/>
      <c r="D571" s="169"/>
      <c r="E571" s="169"/>
      <c r="F571" s="169"/>
      <c r="G571" s="169"/>
      <c r="H571" s="169"/>
      <c r="I571" s="169"/>
      <c r="J571" s="169"/>
      <c r="K571" s="169"/>
      <c r="L571" s="169"/>
      <c r="M571" s="169"/>
      <c r="N571" s="169"/>
      <c r="O571" s="169"/>
      <c r="P571" s="169"/>
      <c r="Q571" s="169"/>
      <c r="R571" s="169"/>
      <c r="S571" s="169"/>
    </row>
    <row r="572" spans="1:19" ht="24" customHeight="1">
      <c r="A572" s="169"/>
      <c r="B572" s="169"/>
      <c r="C572" s="169"/>
      <c r="D572" s="169"/>
      <c r="E572" s="169"/>
      <c r="F572" s="169"/>
      <c r="G572" s="169"/>
      <c r="H572" s="169"/>
      <c r="I572" s="169"/>
      <c r="J572" s="169"/>
      <c r="K572" s="169"/>
      <c r="L572" s="169"/>
      <c r="M572" s="169"/>
      <c r="N572" s="169"/>
      <c r="O572" s="169"/>
      <c r="P572" s="169"/>
      <c r="Q572" s="169"/>
      <c r="R572" s="169"/>
      <c r="S572" s="169"/>
    </row>
    <row r="573" spans="1:19" ht="24" customHeight="1">
      <c r="A573" s="169"/>
      <c r="B573" s="169"/>
      <c r="C573" s="169"/>
      <c r="D573" s="169"/>
      <c r="E573" s="169"/>
      <c r="F573" s="169"/>
      <c r="G573" s="169"/>
      <c r="H573" s="169"/>
      <c r="I573" s="169"/>
      <c r="J573" s="169"/>
      <c r="K573" s="169"/>
      <c r="L573" s="169"/>
      <c r="M573" s="169"/>
      <c r="N573" s="169"/>
      <c r="O573" s="169"/>
      <c r="P573" s="169"/>
      <c r="Q573" s="169"/>
      <c r="R573" s="169"/>
      <c r="S573" s="169"/>
    </row>
    <row r="574" spans="1:19" ht="20.25">
      <c r="A574" s="169"/>
      <c r="B574" s="169"/>
      <c r="C574" s="169"/>
      <c r="D574" s="169"/>
      <c r="E574" s="169"/>
      <c r="F574" s="169"/>
      <c r="G574" s="169"/>
      <c r="H574" s="169"/>
      <c r="I574" s="169"/>
      <c r="J574" s="169"/>
      <c r="K574" s="169"/>
      <c r="L574" s="169"/>
      <c r="M574" s="169"/>
      <c r="N574" s="169"/>
      <c r="O574" s="169"/>
      <c r="P574" s="169"/>
      <c r="Q574" s="169"/>
      <c r="R574" s="169"/>
      <c r="S574" s="169"/>
    </row>
    <row r="575" spans="1:19">
      <c r="A575" s="26"/>
      <c r="B575" s="26"/>
      <c r="C575" s="26"/>
      <c r="D575" s="26"/>
      <c r="E575" s="26"/>
      <c r="F575" s="26"/>
      <c r="G575" s="26"/>
      <c r="H575" s="9"/>
      <c r="I575" s="9"/>
      <c r="J575" s="26"/>
      <c r="K575" s="26"/>
      <c r="L575" s="26"/>
      <c r="M575" s="26"/>
      <c r="N575" s="26"/>
      <c r="O575" s="26"/>
      <c r="P575" s="26"/>
      <c r="Q575" s="26"/>
      <c r="R575" s="26"/>
      <c r="S575" s="26"/>
    </row>
    <row r="576" spans="1:19">
      <c r="A576" s="26"/>
      <c r="B576" s="26"/>
      <c r="C576" s="26"/>
      <c r="D576" s="26"/>
      <c r="E576" s="26"/>
      <c r="F576" s="26"/>
      <c r="G576" s="26"/>
      <c r="H576" s="9"/>
      <c r="I576" s="9"/>
      <c r="J576" s="26"/>
      <c r="K576" s="26"/>
      <c r="L576" s="26"/>
      <c r="M576" s="26"/>
      <c r="N576" s="26"/>
      <c r="O576" s="26"/>
      <c r="P576" s="26"/>
      <c r="Q576" s="26"/>
      <c r="R576" s="26"/>
      <c r="S576" s="26"/>
    </row>
    <row r="577" spans="1:19">
      <c r="A577" s="26"/>
      <c r="B577" s="26"/>
      <c r="C577" s="26"/>
      <c r="D577" s="26"/>
      <c r="E577" s="26"/>
      <c r="F577" s="26"/>
      <c r="G577" s="26"/>
      <c r="H577" s="9"/>
      <c r="I577" s="9"/>
      <c r="J577" s="26"/>
      <c r="K577" s="26"/>
      <c r="L577" s="26"/>
      <c r="M577" s="26"/>
      <c r="N577" s="26"/>
      <c r="O577" s="26"/>
      <c r="P577" s="26"/>
      <c r="Q577" s="26"/>
      <c r="R577" s="26"/>
      <c r="S577" s="26"/>
    </row>
    <row r="578" spans="1:19">
      <c r="A578" s="26"/>
      <c r="B578" s="26"/>
      <c r="C578" s="26"/>
      <c r="D578" s="26"/>
      <c r="E578" s="26"/>
      <c r="F578" s="26"/>
      <c r="G578" s="26"/>
      <c r="H578" s="9"/>
      <c r="I578" s="9"/>
      <c r="J578" s="26"/>
      <c r="K578" s="26"/>
      <c r="L578" s="26"/>
      <c r="M578" s="26"/>
      <c r="N578" s="26"/>
      <c r="O578" s="26"/>
      <c r="P578" s="26"/>
      <c r="Q578" s="26"/>
      <c r="R578" s="26"/>
      <c r="S578" s="26"/>
    </row>
    <row r="579" spans="1:19">
      <c r="A579" s="26"/>
      <c r="B579" s="26"/>
      <c r="C579" s="26"/>
      <c r="D579" s="26"/>
      <c r="E579" s="26"/>
      <c r="F579" s="26"/>
      <c r="G579" s="26"/>
      <c r="H579" s="9"/>
      <c r="I579" s="9"/>
      <c r="J579" s="26"/>
      <c r="K579" s="26"/>
      <c r="L579" s="26"/>
      <c r="M579" s="26"/>
      <c r="N579" s="26"/>
      <c r="O579" s="26"/>
      <c r="P579" s="26"/>
      <c r="Q579" s="26"/>
      <c r="R579" s="26"/>
      <c r="S579" s="26"/>
    </row>
    <row r="580" spans="1:19">
      <c r="A580" s="26"/>
      <c r="B580" s="26"/>
      <c r="C580" s="26"/>
      <c r="D580" s="26"/>
      <c r="E580" s="26"/>
      <c r="F580" s="26"/>
      <c r="G580" s="26"/>
      <c r="H580" s="9"/>
      <c r="I580" s="9"/>
      <c r="J580" s="26"/>
      <c r="K580" s="26"/>
      <c r="L580" s="26"/>
      <c r="M580" s="26"/>
      <c r="N580" s="26"/>
      <c r="O580" s="26"/>
      <c r="P580" s="26"/>
      <c r="Q580" s="26"/>
      <c r="R580" s="26"/>
      <c r="S580" s="26"/>
    </row>
    <row r="581" spans="1:19">
      <c r="A581" s="26"/>
      <c r="B581" s="26"/>
      <c r="C581" s="26"/>
      <c r="D581" s="26"/>
      <c r="E581" s="26"/>
      <c r="F581" s="26"/>
      <c r="G581" s="26"/>
      <c r="H581" s="9"/>
      <c r="I581" s="9"/>
      <c r="J581" s="26"/>
      <c r="K581" s="26"/>
      <c r="L581" s="26"/>
      <c r="M581" s="26"/>
      <c r="N581" s="26"/>
      <c r="O581" s="26"/>
      <c r="P581" s="26"/>
      <c r="Q581" s="26"/>
      <c r="R581" s="26"/>
      <c r="S581" s="26"/>
    </row>
    <row r="582" spans="1:19">
      <c r="A582" s="26"/>
      <c r="B582" s="26"/>
      <c r="C582" s="26"/>
      <c r="D582" s="26"/>
      <c r="E582" s="26"/>
      <c r="F582" s="26"/>
      <c r="G582" s="26"/>
      <c r="H582" s="9"/>
      <c r="I582" s="9"/>
      <c r="J582" s="26"/>
      <c r="K582" s="26"/>
      <c r="L582" s="26"/>
      <c r="M582" s="26"/>
      <c r="N582" s="26"/>
      <c r="O582" s="26"/>
      <c r="P582" s="26"/>
      <c r="Q582" s="26"/>
      <c r="R582" s="26"/>
      <c r="S582" s="26"/>
    </row>
    <row r="583" spans="1:19">
      <c r="A583" s="26"/>
      <c r="B583" s="26"/>
      <c r="C583" s="26"/>
      <c r="D583" s="26"/>
      <c r="E583" s="26"/>
      <c r="F583" s="26"/>
      <c r="G583" s="26"/>
      <c r="H583" s="9"/>
      <c r="I583" s="9"/>
      <c r="J583" s="26"/>
      <c r="K583" s="26"/>
      <c r="L583" s="26"/>
      <c r="M583" s="26"/>
      <c r="N583" s="26"/>
      <c r="O583" s="26"/>
      <c r="P583" s="26"/>
      <c r="Q583" s="26"/>
      <c r="R583" s="26"/>
      <c r="S583" s="26"/>
    </row>
    <row r="584" spans="1:19">
      <c r="A584" s="26"/>
      <c r="B584" s="26"/>
      <c r="C584" s="26"/>
      <c r="D584" s="26"/>
      <c r="E584" s="26"/>
      <c r="F584" s="26"/>
      <c r="G584" s="26"/>
      <c r="H584" s="9"/>
      <c r="I584" s="9"/>
      <c r="J584" s="26"/>
      <c r="K584" s="26"/>
      <c r="L584" s="26"/>
      <c r="M584" s="26"/>
      <c r="N584" s="26"/>
      <c r="O584" s="26"/>
      <c r="P584" s="26"/>
      <c r="Q584" s="26"/>
      <c r="R584" s="26"/>
      <c r="S584" s="26"/>
    </row>
    <row r="585" spans="1:19">
      <c r="A585" s="26"/>
      <c r="B585" s="26"/>
      <c r="C585" s="26"/>
      <c r="D585" s="26"/>
      <c r="E585" s="26"/>
      <c r="F585" s="26"/>
      <c r="G585" s="26"/>
      <c r="H585" s="9"/>
      <c r="I585" s="9"/>
      <c r="J585" s="26"/>
      <c r="K585" s="26"/>
      <c r="L585" s="26"/>
      <c r="M585" s="26"/>
      <c r="N585" s="26"/>
      <c r="O585" s="26"/>
      <c r="P585" s="26"/>
      <c r="Q585" s="26"/>
      <c r="R585" s="26"/>
      <c r="S585" s="26"/>
    </row>
    <row r="586" spans="1:19">
      <c r="A586" s="26"/>
      <c r="B586" s="26"/>
      <c r="C586" s="26"/>
      <c r="D586" s="26"/>
      <c r="E586" s="26"/>
      <c r="F586" s="26"/>
      <c r="G586" s="26"/>
      <c r="H586" s="9"/>
      <c r="I586" s="9"/>
      <c r="J586" s="26"/>
      <c r="K586" s="26"/>
      <c r="L586" s="26"/>
      <c r="M586" s="26"/>
      <c r="N586" s="26"/>
      <c r="O586" s="26"/>
      <c r="P586" s="26"/>
      <c r="Q586" s="26"/>
      <c r="R586" s="26"/>
      <c r="S586" s="26"/>
    </row>
    <row r="605" spans="1:115" s="11" customFormat="1" ht="13.5" thickBot="1">
      <c r="H605" s="1"/>
      <c r="I605" s="1"/>
      <c r="J605" s="42"/>
      <c r="K605" s="42"/>
      <c r="M605" s="42"/>
      <c r="O605" s="42"/>
      <c r="Q605" s="42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</row>
    <row r="606" spans="1:115" s="11" customFormat="1" ht="15">
      <c r="A606" s="27"/>
      <c r="H606" s="1"/>
      <c r="I606" s="1"/>
      <c r="J606" s="42"/>
      <c r="K606" s="42"/>
      <c r="M606" s="42"/>
      <c r="O606" s="42"/>
      <c r="Q606" s="42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</row>
  </sheetData>
  <mergeCells count="28">
    <mergeCell ref="A10:S10"/>
    <mergeCell ref="A6:S6"/>
    <mergeCell ref="A7:S7"/>
    <mergeCell ref="A9:S9"/>
    <mergeCell ref="A12:A14"/>
    <mergeCell ref="B12:B14"/>
    <mergeCell ref="F12:F14"/>
    <mergeCell ref="G12:G14"/>
    <mergeCell ref="H12:H14"/>
    <mergeCell ref="I12:O12"/>
    <mergeCell ref="P12:Q12"/>
    <mergeCell ref="R12:R14"/>
    <mergeCell ref="S12:S14"/>
    <mergeCell ref="I13:J13"/>
    <mergeCell ref="K13:K14"/>
    <mergeCell ref="L13:M13"/>
    <mergeCell ref="N13:N14"/>
    <mergeCell ref="O13:O14"/>
    <mergeCell ref="P13:P14"/>
    <mergeCell ref="Q13:Q14"/>
    <mergeCell ref="A573:S573"/>
    <mergeCell ref="A574:S574"/>
    <mergeCell ref="A564:K564"/>
    <mergeCell ref="A565:K565"/>
    <mergeCell ref="A569:S569"/>
    <mergeCell ref="A570:S570"/>
    <mergeCell ref="A571:S571"/>
    <mergeCell ref="A572:S572"/>
  </mergeCells>
  <printOptions horizontalCentered="1"/>
  <pageMargins left="0" right="0" top="0.15748031496063" bottom="0.15748031496063" header="0" footer="0"/>
  <pageSetup paperSize="5" scale="4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N22"/>
  <sheetViews>
    <sheetView topLeftCell="D1" workbookViewId="0">
      <selection activeCell="F14" sqref="F14"/>
    </sheetView>
  </sheetViews>
  <sheetFormatPr defaultColWidth="11.42578125" defaultRowHeight="12.75"/>
  <cols>
    <col min="2" max="2" width="22.7109375" customWidth="1"/>
    <col min="3" max="4" width="51.7109375" customWidth="1"/>
    <col min="5" max="5" width="32.85546875" customWidth="1"/>
    <col min="6" max="6" width="20.140625" customWidth="1"/>
    <col min="8" max="8" width="15.5703125" customWidth="1"/>
  </cols>
  <sheetData>
    <row r="1" spans="2:14" ht="18.75">
      <c r="B1" s="119"/>
      <c r="C1" s="11"/>
      <c r="D1" s="11"/>
      <c r="E1" s="11"/>
      <c r="F1" s="1"/>
      <c r="G1" s="1"/>
      <c r="H1" s="124"/>
      <c r="I1" s="124"/>
      <c r="J1" s="124"/>
      <c r="K1" s="124"/>
      <c r="L1" s="124"/>
      <c r="M1" s="124"/>
      <c r="N1" s="124"/>
    </row>
    <row r="2" spans="2:14" ht="18.75">
      <c r="B2" s="119"/>
      <c r="C2" s="11"/>
      <c r="D2" s="11"/>
      <c r="E2" s="12"/>
      <c r="F2" s="7"/>
      <c r="G2" s="1"/>
      <c r="H2" s="124"/>
      <c r="I2" s="124"/>
      <c r="J2" s="124"/>
      <c r="K2" s="124"/>
      <c r="L2" s="124"/>
      <c r="M2" s="124"/>
      <c r="N2" s="124"/>
    </row>
    <row r="3" spans="2:14" ht="18.75">
      <c r="B3" s="119"/>
      <c r="C3" s="11"/>
      <c r="D3" s="11"/>
      <c r="E3" s="11"/>
      <c r="F3" s="1"/>
      <c r="G3" s="1"/>
      <c r="H3" s="124"/>
      <c r="I3" s="124"/>
      <c r="J3" s="124"/>
      <c r="K3" s="124"/>
      <c r="L3" s="124"/>
      <c r="M3" s="124"/>
      <c r="N3" s="124"/>
    </row>
    <row r="4" spans="2:14">
      <c r="B4" s="2"/>
      <c r="C4" s="11"/>
      <c r="D4" s="11"/>
      <c r="E4" s="11"/>
      <c r="F4" s="1"/>
      <c r="G4" s="1"/>
      <c r="H4" s="2"/>
      <c r="I4" s="2"/>
      <c r="J4" s="2"/>
      <c r="K4" s="2"/>
      <c r="L4" s="2"/>
      <c r="M4" s="2"/>
      <c r="N4" s="2"/>
    </row>
    <row r="5" spans="2:1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5.75">
      <c r="B7" s="205" t="s">
        <v>34</v>
      </c>
      <c r="C7" s="205"/>
      <c r="D7" s="205"/>
      <c r="E7" s="205"/>
      <c r="F7" s="2"/>
      <c r="G7" s="2"/>
      <c r="H7" s="2"/>
      <c r="I7" s="2"/>
      <c r="J7" s="2"/>
      <c r="K7" s="2"/>
      <c r="L7" s="2"/>
      <c r="M7" s="2"/>
      <c r="N7" s="2"/>
    </row>
    <row r="8" spans="2:14" ht="15">
      <c r="B8" s="206" t="s">
        <v>383</v>
      </c>
      <c r="C8" s="206"/>
      <c r="D8" s="206"/>
      <c r="E8" s="206"/>
      <c r="F8" s="2"/>
      <c r="G8" s="2"/>
      <c r="H8" s="2"/>
      <c r="I8" s="2"/>
      <c r="J8" s="2"/>
      <c r="K8" s="2"/>
      <c r="L8" s="2"/>
      <c r="M8" s="2"/>
      <c r="N8" s="2"/>
    </row>
    <row r="9" spans="2:14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2:14" ht="18">
      <c r="B10" s="187" t="s">
        <v>489</v>
      </c>
      <c r="C10" s="187"/>
      <c r="D10" s="187"/>
      <c r="E10" s="187"/>
      <c r="F10" s="4"/>
      <c r="G10" s="4"/>
      <c r="H10" s="4"/>
      <c r="I10" s="4"/>
      <c r="J10" s="4"/>
      <c r="K10" s="4"/>
      <c r="L10" s="4"/>
      <c r="M10" s="4"/>
      <c r="N10" s="4"/>
    </row>
    <row r="11" spans="2:14" ht="18">
      <c r="B11" s="207" t="s">
        <v>488</v>
      </c>
      <c r="C11" s="207"/>
      <c r="D11" s="207"/>
      <c r="E11" s="207"/>
    </row>
    <row r="12" spans="2:14" ht="15.75">
      <c r="C12" s="125"/>
      <c r="D12" s="126"/>
      <c r="E12" s="126"/>
    </row>
    <row r="13" spans="2:14" s="1" customFormat="1" ht="15.75">
      <c r="B13" s="128"/>
      <c r="C13"/>
      <c r="D13" s="127"/>
      <c r="E13" s="129"/>
      <c r="F13"/>
      <c r="G13"/>
      <c r="H13"/>
      <c r="I13"/>
      <c r="J13"/>
      <c r="K13"/>
      <c r="L13"/>
      <c r="M13"/>
      <c r="N13"/>
    </row>
    <row r="14" spans="2:14" s="1" customFormat="1" ht="36" customHeight="1">
      <c r="B14" s="208" t="s">
        <v>487</v>
      </c>
      <c r="C14" s="208"/>
      <c r="D14" s="208"/>
      <c r="E14" s="208"/>
      <c r="F14"/>
      <c r="G14"/>
      <c r="H14"/>
      <c r="I14"/>
      <c r="J14"/>
      <c r="K14"/>
      <c r="L14"/>
      <c r="M14"/>
      <c r="N14"/>
    </row>
    <row r="15" spans="2:14" s="1" customFormat="1" ht="15">
      <c r="B15" s="127"/>
      <c r="C15" s="127"/>
      <c r="D15" s="127"/>
      <c r="E15" s="127"/>
      <c r="F15"/>
      <c r="G15"/>
      <c r="H15"/>
      <c r="I15"/>
      <c r="J15"/>
      <c r="K15"/>
      <c r="L15"/>
      <c r="M15"/>
      <c r="N15"/>
    </row>
    <row r="16" spans="2:14" ht="15">
      <c r="B16" s="130"/>
      <c r="C16" s="130" t="s">
        <v>377</v>
      </c>
      <c r="D16" s="130" t="s">
        <v>377</v>
      </c>
      <c r="E16" s="130" t="s">
        <v>377</v>
      </c>
      <c r="F16" s="202" t="s">
        <v>384</v>
      </c>
      <c r="G16" s="202"/>
      <c r="H16" s="202"/>
    </row>
    <row r="17" spans="2:8">
      <c r="B17" s="131"/>
      <c r="C17" s="131"/>
      <c r="D17" s="131"/>
      <c r="E17" s="131"/>
      <c r="F17" s="131"/>
    </row>
    <row r="19" spans="2:8">
      <c r="B19" s="132"/>
      <c r="C19" s="133" t="s">
        <v>378</v>
      </c>
      <c r="D19" s="133" t="s">
        <v>378</v>
      </c>
      <c r="E19" s="133" t="s">
        <v>387</v>
      </c>
      <c r="F19" s="204" t="s">
        <v>378</v>
      </c>
      <c r="G19" s="204"/>
      <c r="H19" s="204"/>
    </row>
    <row r="20" spans="2:8" ht="14.25">
      <c r="B20" s="134"/>
      <c r="C20" s="135" t="s">
        <v>381</v>
      </c>
      <c r="D20" s="135" t="s">
        <v>380</v>
      </c>
      <c r="E20" s="135" t="s">
        <v>379</v>
      </c>
      <c r="F20" s="203" t="s">
        <v>385</v>
      </c>
      <c r="G20" s="203"/>
      <c r="H20" s="203"/>
    </row>
    <row r="21" spans="2:8" ht="14.25">
      <c r="B21" s="134"/>
      <c r="C21" s="135" t="s">
        <v>32</v>
      </c>
      <c r="D21" s="135" t="s">
        <v>388</v>
      </c>
      <c r="E21" s="135" t="s">
        <v>382</v>
      </c>
      <c r="F21" s="203" t="s">
        <v>386</v>
      </c>
      <c r="G21" s="203"/>
      <c r="H21" s="203"/>
    </row>
    <row r="22" spans="2:8" ht="14.25">
      <c r="E22" s="134"/>
    </row>
  </sheetData>
  <mergeCells count="9">
    <mergeCell ref="F16:H16"/>
    <mergeCell ref="F20:H20"/>
    <mergeCell ref="F21:H21"/>
    <mergeCell ref="F19:H19"/>
    <mergeCell ref="B7:E7"/>
    <mergeCell ref="B8:E8"/>
    <mergeCell ref="B10:E10"/>
    <mergeCell ref="B11:E11"/>
    <mergeCell ref="B14:E1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U37"/>
  <sheetViews>
    <sheetView zoomScale="75" zoomScaleNormal="75" workbookViewId="0">
      <pane xSplit="1" topLeftCell="B1" activePane="topRight" state="frozen"/>
      <selection pane="topRight" activeCell="D26" sqref="D26"/>
    </sheetView>
  </sheetViews>
  <sheetFormatPr defaultColWidth="11.42578125" defaultRowHeight="12.75"/>
  <cols>
    <col min="1" max="1" width="8" style="51" customWidth="1"/>
    <col min="2" max="2" width="27.140625" style="51" customWidth="1"/>
    <col min="3" max="3" width="27.85546875" style="51" customWidth="1"/>
    <col min="4" max="4" width="23.28515625" style="51" customWidth="1"/>
    <col min="5" max="5" width="17" style="51" customWidth="1"/>
    <col min="6" max="6" width="19" style="51" customWidth="1"/>
    <col min="7" max="7" width="17.140625" style="51" customWidth="1"/>
    <col min="8" max="10" width="17.7109375" style="51" customWidth="1"/>
    <col min="11" max="11" width="15.5703125" style="51" customWidth="1"/>
    <col min="12" max="12" width="13.7109375" style="51" customWidth="1"/>
    <col min="13" max="13" width="14.85546875" style="51" customWidth="1"/>
    <col min="14" max="14" width="15.42578125" style="51" customWidth="1"/>
    <col min="15" max="15" width="15.28515625" style="51" customWidth="1"/>
    <col min="16" max="16" width="13" style="51" customWidth="1"/>
    <col min="17" max="17" width="13.42578125" style="78" customWidth="1"/>
    <col min="18" max="18" width="15.42578125" style="51" customWidth="1"/>
    <col min="19" max="19" width="17.140625" style="51" customWidth="1"/>
    <col min="20" max="20" width="14.140625" style="51" customWidth="1"/>
    <col min="21" max="21" width="14.7109375" style="78" customWidth="1"/>
    <col min="22" max="16384" width="11.42578125" style="51"/>
  </cols>
  <sheetData>
    <row r="2" spans="1:2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111"/>
      <c r="R2" s="50"/>
      <c r="S2" s="50"/>
      <c r="T2" s="50"/>
      <c r="U2" s="111"/>
    </row>
    <row r="3" spans="1:21" ht="18">
      <c r="A3" s="50"/>
      <c r="B3" s="50"/>
      <c r="C3" s="50"/>
      <c r="D3" s="50"/>
      <c r="E3" s="50"/>
      <c r="F3" s="50"/>
      <c r="G3" s="52"/>
      <c r="H3" s="52"/>
      <c r="I3" s="52"/>
      <c r="J3" s="52"/>
      <c r="K3" s="53"/>
      <c r="L3" s="50"/>
      <c r="M3" s="50"/>
      <c r="N3" s="50"/>
      <c r="O3" s="50"/>
      <c r="P3" s="50"/>
      <c r="Q3" s="111"/>
      <c r="R3" s="50"/>
      <c r="S3" s="50"/>
      <c r="T3" s="50"/>
      <c r="U3" s="111"/>
    </row>
    <row r="4" spans="1:2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111"/>
      <c r="R4" s="50"/>
      <c r="S4" s="50"/>
      <c r="T4" s="50"/>
      <c r="U4" s="111"/>
    </row>
    <row r="5" spans="1:2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111"/>
      <c r="R5" s="50"/>
      <c r="S5" s="50"/>
      <c r="T5" s="50"/>
      <c r="U5" s="111"/>
    </row>
    <row r="6" spans="1:21" ht="19.5">
      <c r="A6" s="209" t="s">
        <v>34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</row>
    <row r="7" spans="1:21" ht="18.75">
      <c r="A7" s="210" t="s">
        <v>296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</row>
    <row r="8" spans="1:2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112"/>
      <c r="R8" s="54"/>
      <c r="S8" s="54"/>
      <c r="T8" s="54"/>
      <c r="U8" s="112"/>
    </row>
    <row r="9" spans="1:21" ht="18">
      <c r="A9" s="211" t="s">
        <v>25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</row>
    <row r="10" spans="1:21" ht="18">
      <c r="A10" s="55"/>
      <c r="B10" s="55"/>
      <c r="C10" s="55"/>
      <c r="D10" s="55"/>
      <c r="E10" s="55"/>
      <c r="F10" s="211" t="s">
        <v>492</v>
      </c>
      <c r="G10" s="211"/>
      <c r="H10" s="211"/>
      <c r="I10" s="211"/>
      <c r="J10" s="211"/>
      <c r="K10" s="211"/>
      <c r="L10" s="211"/>
      <c r="M10" s="211"/>
      <c r="N10" s="211"/>
      <c r="O10" s="55"/>
      <c r="P10" s="55"/>
      <c r="Q10" s="113"/>
      <c r="R10" s="55"/>
      <c r="S10" s="55"/>
      <c r="T10" s="55"/>
      <c r="U10" s="113"/>
    </row>
    <row r="11" spans="1:21" ht="13.5" thickBot="1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111"/>
      <c r="R11" s="50"/>
      <c r="S11" s="50"/>
      <c r="T11" s="50"/>
      <c r="U11" s="111"/>
    </row>
    <row r="12" spans="1:21" ht="16.5" customHeight="1">
      <c r="A12" s="212" t="s">
        <v>23</v>
      </c>
      <c r="B12" s="215" t="s">
        <v>19</v>
      </c>
      <c r="C12" s="56"/>
      <c r="D12" s="56"/>
      <c r="E12" s="56"/>
      <c r="F12" s="56"/>
      <c r="G12" s="57"/>
      <c r="H12" s="218" t="s">
        <v>21</v>
      </c>
      <c r="I12" s="244" t="s">
        <v>395</v>
      </c>
      <c r="J12" s="58"/>
      <c r="K12" s="221" t="s">
        <v>10</v>
      </c>
      <c r="L12" s="221"/>
      <c r="M12" s="221"/>
      <c r="N12" s="221"/>
      <c r="O12" s="221"/>
      <c r="P12" s="221"/>
      <c r="Q12" s="222"/>
      <c r="R12" s="223" t="s">
        <v>2</v>
      </c>
      <c r="S12" s="224"/>
      <c r="T12" s="225" t="s">
        <v>22</v>
      </c>
      <c r="U12" s="228" t="s">
        <v>5</v>
      </c>
    </row>
    <row r="13" spans="1:21" ht="17.25" thickBot="1">
      <c r="A13" s="213"/>
      <c r="B13" s="216"/>
      <c r="C13" s="59" t="s">
        <v>29</v>
      </c>
      <c r="D13" s="59" t="s">
        <v>20</v>
      </c>
      <c r="E13" s="59" t="s">
        <v>24</v>
      </c>
      <c r="F13" s="231" t="s">
        <v>26</v>
      </c>
      <c r="G13" s="232"/>
      <c r="H13" s="219"/>
      <c r="I13" s="244"/>
      <c r="J13" s="233" t="s">
        <v>366</v>
      </c>
      <c r="K13" s="234" t="s">
        <v>13</v>
      </c>
      <c r="L13" s="234"/>
      <c r="M13" s="235" t="s">
        <v>11</v>
      </c>
      <c r="N13" s="237" t="s">
        <v>14</v>
      </c>
      <c r="O13" s="234"/>
      <c r="P13" s="238" t="s">
        <v>12</v>
      </c>
      <c r="Q13" s="239" t="s">
        <v>0</v>
      </c>
      <c r="R13" s="241" t="s">
        <v>4</v>
      </c>
      <c r="S13" s="242" t="s">
        <v>1</v>
      </c>
      <c r="T13" s="226"/>
      <c r="U13" s="229"/>
    </row>
    <row r="14" spans="1:21" ht="33.75" thickBot="1">
      <c r="A14" s="214"/>
      <c r="B14" s="217"/>
      <c r="C14" s="60"/>
      <c r="D14" s="59"/>
      <c r="E14" s="60"/>
      <c r="F14" s="62" t="s">
        <v>27</v>
      </c>
      <c r="G14" s="61" t="s">
        <v>28</v>
      </c>
      <c r="H14" s="220"/>
      <c r="I14" s="244"/>
      <c r="J14" s="233"/>
      <c r="K14" s="63" t="s">
        <v>6</v>
      </c>
      <c r="L14" s="64" t="s">
        <v>7</v>
      </c>
      <c r="M14" s="236"/>
      <c r="N14" s="63" t="s">
        <v>8</v>
      </c>
      <c r="O14" s="64" t="s">
        <v>9</v>
      </c>
      <c r="P14" s="236"/>
      <c r="Q14" s="240"/>
      <c r="R14" s="227"/>
      <c r="S14" s="243"/>
      <c r="T14" s="227"/>
      <c r="U14" s="230"/>
    </row>
    <row r="15" spans="1:21" s="167" customFormat="1" ht="33">
      <c r="A15" s="65">
        <v>1</v>
      </c>
      <c r="B15" s="66" t="s">
        <v>367</v>
      </c>
      <c r="C15" s="66"/>
      <c r="D15" s="67" t="s">
        <v>128</v>
      </c>
      <c r="E15" s="68" t="s">
        <v>364</v>
      </c>
      <c r="F15" s="69">
        <v>41702</v>
      </c>
      <c r="G15" s="70">
        <v>41886</v>
      </c>
      <c r="H15" s="71">
        <v>20000</v>
      </c>
      <c r="I15" s="71"/>
      <c r="J15" s="71">
        <v>0</v>
      </c>
      <c r="K15" s="72">
        <v>574</v>
      </c>
      <c r="L15" s="72">
        <v>1420</v>
      </c>
      <c r="M15" s="73">
        <v>220</v>
      </c>
      <c r="N15" s="74">
        <v>608</v>
      </c>
      <c r="O15" s="74">
        <v>1418</v>
      </c>
      <c r="P15" s="75">
        <v>0</v>
      </c>
      <c r="Q15" s="74">
        <f>SUM(K15:P15)</f>
        <v>4240</v>
      </c>
      <c r="R15" s="72">
        <f>I15+J15+K15+N15+P15</f>
        <v>1182</v>
      </c>
      <c r="S15" s="76">
        <f>L15+M15+O15</f>
        <v>3058</v>
      </c>
      <c r="T15" s="77">
        <f>H15-R15</f>
        <v>18818</v>
      </c>
      <c r="U15" s="120">
        <v>121</v>
      </c>
    </row>
    <row r="16" spans="1:21" s="167" customFormat="1" ht="24" customHeight="1" thickBot="1">
      <c r="A16" s="79"/>
      <c r="B16" s="80"/>
      <c r="C16" s="80"/>
      <c r="D16" s="168"/>
      <c r="E16" s="81"/>
      <c r="F16" s="82"/>
      <c r="G16" s="83"/>
      <c r="H16" s="84"/>
      <c r="I16" s="71"/>
      <c r="J16" s="71"/>
      <c r="K16" s="72"/>
      <c r="L16" s="85"/>
      <c r="M16" s="86"/>
      <c r="N16" s="85"/>
      <c r="O16" s="85"/>
      <c r="P16" s="85"/>
      <c r="Q16" s="74"/>
      <c r="R16" s="72"/>
      <c r="S16" s="76"/>
      <c r="T16" s="77"/>
      <c r="U16" s="121"/>
    </row>
    <row r="17" spans="1:21" s="167" customFormat="1" ht="49.5">
      <c r="A17" s="65">
        <v>2</v>
      </c>
      <c r="B17" s="66" t="s">
        <v>368</v>
      </c>
      <c r="C17" s="66"/>
      <c r="D17" s="67" t="s">
        <v>369</v>
      </c>
      <c r="E17" s="68" t="s">
        <v>364</v>
      </c>
      <c r="F17" s="87">
        <v>41579</v>
      </c>
      <c r="G17" s="88">
        <v>41944</v>
      </c>
      <c r="H17" s="71">
        <v>100000</v>
      </c>
      <c r="I17" s="71"/>
      <c r="J17" s="71">
        <v>12655.42</v>
      </c>
      <c r="K17" s="72">
        <v>2870</v>
      </c>
      <c r="L17" s="72">
        <v>7100</v>
      </c>
      <c r="M17" s="73">
        <v>380.38</v>
      </c>
      <c r="N17" s="74">
        <v>2628.08</v>
      </c>
      <c r="O17" s="74">
        <v>6129.31</v>
      </c>
      <c r="P17" s="89">
        <v>0</v>
      </c>
      <c r="Q17" s="74">
        <f>SUM(K17:P17)</f>
        <v>19107.77</v>
      </c>
      <c r="R17" s="72">
        <f t="shared" ref="R17:R23" si="0">I17+J17+K17+N17+P17</f>
        <v>18153.5</v>
      </c>
      <c r="S17" s="76">
        <f>L17+M17+O17</f>
        <v>13609.69</v>
      </c>
      <c r="T17" s="77">
        <f>H17-R17</f>
        <v>81846.5</v>
      </c>
      <c r="U17" s="120">
        <v>121</v>
      </c>
    </row>
    <row r="18" spans="1:21" s="167" customFormat="1" ht="17.25" thickBot="1">
      <c r="A18" s="79"/>
      <c r="B18" s="90"/>
      <c r="C18" s="91"/>
      <c r="D18" s="90"/>
      <c r="E18" s="90"/>
      <c r="F18" s="92"/>
      <c r="G18" s="93"/>
      <c r="H18" s="94"/>
      <c r="I18" s="95"/>
      <c r="J18" s="95"/>
      <c r="K18" s="72"/>
      <c r="L18" s="96"/>
      <c r="M18" s="96"/>
      <c r="N18" s="96"/>
      <c r="O18" s="96"/>
      <c r="P18" s="85"/>
      <c r="Q18" s="74"/>
      <c r="R18" s="72"/>
      <c r="S18" s="76"/>
      <c r="T18" s="77"/>
      <c r="U18" s="122"/>
    </row>
    <row r="19" spans="1:21" s="167" customFormat="1" ht="33">
      <c r="A19" s="65">
        <v>3</v>
      </c>
      <c r="B19" s="66" t="s">
        <v>370</v>
      </c>
      <c r="C19" s="245"/>
      <c r="D19" s="247" t="s">
        <v>92</v>
      </c>
      <c r="E19" s="68" t="s">
        <v>364</v>
      </c>
      <c r="F19" s="87"/>
      <c r="G19" s="88"/>
      <c r="H19" s="71">
        <v>35000</v>
      </c>
      <c r="I19" s="71"/>
      <c r="J19" s="71">
        <v>0</v>
      </c>
      <c r="K19" s="72">
        <v>1004.5</v>
      </c>
      <c r="L19" s="72">
        <v>2481.5</v>
      </c>
      <c r="M19" s="73">
        <v>380.38</v>
      </c>
      <c r="N19" s="74">
        <v>1064</v>
      </c>
      <c r="O19" s="74">
        <v>2485</v>
      </c>
      <c r="P19" s="89">
        <v>0</v>
      </c>
      <c r="Q19" s="74">
        <f>SUM(K19:P19)</f>
        <v>7415.38</v>
      </c>
      <c r="R19" s="72">
        <f t="shared" si="0"/>
        <v>2068.5</v>
      </c>
      <c r="S19" s="76">
        <f>L19+M19+O19</f>
        <v>5346.88</v>
      </c>
      <c r="T19" s="77">
        <f>H19-R19</f>
        <v>32931.5</v>
      </c>
      <c r="U19" s="120">
        <v>121</v>
      </c>
    </row>
    <row r="20" spans="1:21" s="167" customFormat="1" ht="17.25" thickBot="1">
      <c r="A20" s="79"/>
      <c r="B20" s="90"/>
      <c r="C20" s="246"/>
      <c r="D20" s="247"/>
      <c r="E20" s="97"/>
      <c r="F20" s="92"/>
      <c r="G20" s="93"/>
      <c r="H20" s="94"/>
      <c r="I20" s="95"/>
      <c r="J20" s="95"/>
      <c r="K20" s="72"/>
      <c r="L20" s="96"/>
      <c r="M20" s="96"/>
      <c r="N20" s="96"/>
      <c r="O20" s="96"/>
      <c r="P20" s="85"/>
      <c r="Q20" s="74"/>
      <c r="R20" s="72"/>
      <c r="S20" s="76"/>
      <c r="T20" s="77"/>
      <c r="U20" s="122"/>
    </row>
    <row r="21" spans="1:21" s="167" customFormat="1" ht="33">
      <c r="A21" s="65">
        <v>4</v>
      </c>
      <c r="B21" s="66" t="s">
        <v>374</v>
      </c>
      <c r="C21" s="245"/>
      <c r="D21" s="247" t="s">
        <v>371</v>
      </c>
      <c r="E21" s="68" t="s">
        <v>364</v>
      </c>
      <c r="F21" s="87">
        <v>41608</v>
      </c>
      <c r="G21" s="88">
        <v>41789</v>
      </c>
      <c r="H21" s="71">
        <v>35000</v>
      </c>
      <c r="I21" s="71"/>
      <c r="J21" s="71">
        <v>0</v>
      </c>
      <c r="K21" s="72">
        <v>1004.5</v>
      </c>
      <c r="L21" s="72">
        <v>2485</v>
      </c>
      <c r="M21" s="73">
        <v>380.38</v>
      </c>
      <c r="N21" s="74">
        <v>1064</v>
      </c>
      <c r="O21" s="74">
        <v>2481.5</v>
      </c>
      <c r="P21" s="89">
        <v>0</v>
      </c>
      <c r="Q21" s="74">
        <f>SUM(K21:P21)</f>
        <v>7415.38</v>
      </c>
      <c r="R21" s="72">
        <f t="shared" si="0"/>
        <v>2068.5</v>
      </c>
      <c r="S21" s="76">
        <f>L21+M21+O21</f>
        <v>5346.88</v>
      </c>
      <c r="T21" s="77">
        <f>H21-R21</f>
        <v>32931.5</v>
      </c>
      <c r="U21" s="120">
        <v>121</v>
      </c>
    </row>
    <row r="22" spans="1:21" s="167" customFormat="1" ht="17.25" thickBot="1">
      <c r="A22" s="79"/>
      <c r="B22" s="90"/>
      <c r="C22" s="246"/>
      <c r="D22" s="247"/>
      <c r="E22" s="97"/>
      <c r="F22" s="92"/>
      <c r="G22" s="93"/>
      <c r="H22" s="94"/>
      <c r="I22" s="95"/>
      <c r="J22" s="95"/>
      <c r="K22" s="72"/>
      <c r="L22" s="96"/>
      <c r="M22" s="96"/>
      <c r="N22" s="96"/>
      <c r="O22" s="96"/>
      <c r="P22" s="85"/>
      <c r="Q22" s="74"/>
      <c r="R22" s="72"/>
      <c r="S22" s="76"/>
      <c r="T22" s="77"/>
      <c r="U22" s="122"/>
    </row>
    <row r="23" spans="1:21" s="167" customFormat="1" ht="33">
      <c r="A23" s="65">
        <v>5</v>
      </c>
      <c r="B23" s="66" t="s">
        <v>375</v>
      </c>
      <c r="C23" s="245"/>
      <c r="D23" s="247" t="s">
        <v>376</v>
      </c>
      <c r="E23" s="68" t="s">
        <v>364</v>
      </c>
      <c r="F23" s="87">
        <v>41724</v>
      </c>
      <c r="G23" s="88">
        <v>41908</v>
      </c>
      <c r="H23" s="71">
        <v>60000</v>
      </c>
      <c r="I23" s="71"/>
      <c r="J23" s="71">
        <v>3792.23</v>
      </c>
      <c r="K23" s="72">
        <v>1722</v>
      </c>
      <c r="L23" s="72">
        <v>4260</v>
      </c>
      <c r="M23" s="73">
        <v>380.38</v>
      </c>
      <c r="N23" s="74">
        <v>1824</v>
      </c>
      <c r="O23" s="74">
        <v>4254</v>
      </c>
      <c r="P23" s="89">
        <v>0</v>
      </c>
      <c r="Q23" s="74">
        <f>SUM(K23:P23)</f>
        <v>12440.380000000001</v>
      </c>
      <c r="R23" s="72">
        <f t="shared" si="0"/>
        <v>7338.23</v>
      </c>
      <c r="S23" s="76">
        <f>L23+M23+O23</f>
        <v>8894.380000000001</v>
      </c>
      <c r="T23" s="77">
        <f>H23-R23</f>
        <v>52661.770000000004</v>
      </c>
      <c r="U23" s="120">
        <v>121</v>
      </c>
    </row>
    <row r="24" spans="1:21" s="78" customFormat="1" ht="17.25" thickBot="1">
      <c r="A24" s="79"/>
      <c r="B24" s="90"/>
      <c r="C24" s="246"/>
      <c r="D24" s="247"/>
      <c r="E24" s="97"/>
      <c r="F24" s="92"/>
      <c r="G24" s="93"/>
      <c r="H24" s="94"/>
      <c r="I24" s="95"/>
      <c r="J24" s="95"/>
      <c r="K24" s="72"/>
      <c r="L24" s="96"/>
      <c r="M24" s="96"/>
      <c r="N24" s="96"/>
      <c r="O24" s="96"/>
      <c r="P24" s="85"/>
      <c r="Q24" s="74"/>
      <c r="R24" s="72"/>
      <c r="S24" s="76"/>
      <c r="T24" s="77"/>
      <c r="U24" s="122"/>
    </row>
    <row r="25" spans="1:21" ht="21.95" customHeight="1" thickBot="1">
      <c r="A25" s="98"/>
      <c r="B25" s="99" t="s">
        <v>30</v>
      </c>
      <c r="C25" s="100"/>
      <c r="D25" s="100"/>
      <c r="E25" s="99"/>
      <c r="F25" s="99"/>
      <c r="G25" s="101"/>
      <c r="H25" s="102">
        <f>SUM(H15:H24)</f>
        <v>250000</v>
      </c>
      <c r="I25" s="102"/>
      <c r="J25" s="102">
        <f t="shared" ref="J25:O25" si="1">SUM(J15:J24)</f>
        <v>16447.650000000001</v>
      </c>
      <c r="K25" s="102">
        <f t="shared" si="1"/>
        <v>7175</v>
      </c>
      <c r="L25" s="102">
        <f t="shared" si="1"/>
        <v>17746.5</v>
      </c>
      <c r="M25" s="102">
        <f t="shared" si="1"/>
        <v>1741.52</v>
      </c>
      <c r="N25" s="102">
        <f t="shared" si="1"/>
        <v>7188.08</v>
      </c>
      <c r="O25" s="102">
        <f t="shared" si="1"/>
        <v>16767.810000000001</v>
      </c>
      <c r="P25" s="102">
        <f>SUM(P15:P20)</f>
        <v>0</v>
      </c>
      <c r="Q25" s="102">
        <f>SUM(Q15:Q24)</f>
        <v>50618.91</v>
      </c>
      <c r="R25" s="102">
        <f>SUM(R15:R24)</f>
        <v>30810.73</v>
      </c>
      <c r="S25" s="102">
        <f>SUM(S15:S24)</f>
        <v>36255.83</v>
      </c>
      <c r="T25" s="102">
        <f>SUM(T15:T24)</f>
        <v>219189.27000000002</v>
      </c>
      <c r="U25" s="123"/>
    </row>
    <row r="26" spans="1:21" ht="16.5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4"/>
      <c r="L26" s="104"/>
      <c r="M26" s="105"/>
      <c r="N26" s="104"/>
      <c r="O26" s="103"/>
      <c r="P26" s="103"/>
      <c r="Q26" s="114"/>
      <c r="R26" s="104"/>
      <c r="S26" s="104"/>
      <c r="T26" s="104"/>
      <c r="U26" s="114"/>
    </row>
    <row r="27" spans="1:21" ht="16.5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4"/>
      <c r="L27" s="104"/>
      <c r="M27" s="105"/>
      <c r="N27" s="104"/>
      <c r="O27" s="103"/>
      <c r="P27" s="103"/>
      <c r="Q27" s="114"/>
      <c r="R27" s="104"/>
      <c r="S27" s="104"/>
      <c r="T27" s="104"/>
      <c r="U27" s="114"/>
    </row>
    <row r="28" spans="1:21" ht="16.5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4"/>
      <c r="L28" s="104"/>
      <c r="M28" s="105"/>
      <c r="N28" s="104"/>
      <c r="O28" s="103"/>
      <c r="P28" s="103"/>
      <c r="Q28" s="114"/>
      <c r="R28" s="104"/>
      <c r="S28" s="104"/>
      <c r="T28" s="104"/>
      <c r="U28" s="114"/>
    </row>
    <row r="29" spans="1:21" ht="16.5">
      <c r="A29" s="103" t="s">
        <v>3</v>
      </c>
      <c r="B29" s="106"/>
      <c r="C29" s="106"/>
      <c r="D29" s="107"/>
      <c r="E29" s="107"/>
      <c r="F29" s="107"/>
      <c r="G29" s="107"/>
      <c r="H29" s="107"/>
      <c r="I29" s="107"/>
      <c r="J29" s="107"/>
      <c r="K29" s="108"/>
      <c r="L29" s="108"/>
      <c r="M29" s="109"/>
      <c r="N29" s="108"/>
      <c r="O29" s="107"/>
      <c r="P29" s="107"/>
      <c r="Q29" s="115"/>
      <c r="R29" s="108"/>
      <c r="S29" s="108"/>
      <c r="T29" s="108"/>
      <c r="U29" s="115"/>
    </row>
    <row r="30" spans="1:21" ht="16.5">
      <c r="A30" s="107" t="s">
        <v>15</v>
      </c>
      <c r="B30" s="106"/>
      <c r="C30" s="106"/>
      <c r="D30" s="107"/>
      <c r="E30" s="107"/>
      <c r="F30" s="107"/>
      <c r="G30" s="107"/>
      <c r="H30" s="107"/>
      <c r="I30" s="107"/>
      <c r="J30" s="107"/>
      <c r="K30" s="108"/>
      <c r="L30" s="108"/>
      <c r="M30" s="107"/>
      <c r="N30" s="108"/>
      <c r="O30" s="108"/>
      <c r="P30" s="108"/>
      <c r="Q30" s="115"/>
      <c r="R30" s="108"/>
      <c r="S30" s="108"/>
      <c r="T30" s="108"/>
      <c r="U30" s="115"/>
    </row>
    <row r="31" spans="1:21" ht="16.5">
      <c r="A31" s="110" t="s">
        <v>17</v>
      </c>
      <c r="B31" s="106"/>
      <c r="C31" s="106"/>
      <c r="D31" s="107"/>
      <c r="E31" s="107"/>
      <c r="F31" s="107"/>
      <c r="G31" s="107"/>
      <c r="H31" s="107"/>
      <c r="I31" s="107"/>
      <c r="J31" s="107"/>
      <c r="K31" s="108"/>
      <c r="L31" s="108"/>
      <c r="M31" s="107"/>
    </row>
    <row r="32" spans="1:21" ht="16.5">
      <c r="A32" s="110" t="s">
        <v>16</v>
      </c>
      <c r="B32" s="106"/>
      <c r="C32" s="106"/>
      <c r="D32" s="107"/>
      <c r="E32" s="107"/>
      <c r="F32" s="107"/>
      <c r="G32" s="107"/>
      <c r="H32" s="107"/>
      <c r="I32" s="107"/>
      <c r="J32" s="107"/>
      <c r="K32" s="108"/>
      <c r="L32" s="108"/>
      <c r="M32" s="107"/>
    </row>
    <row r="33" spans="1:13" ht="16.5">
      <c r="A33" s="110" t="s">
        <v>18</v>
      </c>
      <c r="B33" s="106"/>
      <c r="C33" s="106"/>
      <c r="D33" s="107"/>
      <c r="E33" s="107"/>
      <c r="F33" s="107"/>
      <c r="G33" s="107"/>
      <c r="H33" s="107"/>
      <c r="I33" s="107"/>
      <c r="J33" s="107"/>
      <c r="K33" s="108"/>
      <c r="L33" s="108"/>
      <c r="M33" s="107"/>
    </row>
    <row r="34" spans="1:13" ht="16.5">
      <c r="A34" s="248"/>
      <c r="B34" s="24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</row>
    <row r="35" spans="1:13" ht="16.5">
      <c r="A35" s="248"/>
      <c r="B35" s="248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</row>
    <row r="37" spans="1:13">
      <c r="F37" s="51" t="s">
        <v>365</v>
      </c>
    </row>
  </sheetData>
  <mergeCells count="29">
    <mergeCell ref="C19:C20"/>
    <mergeCell ref="D19:D20"/>
    <mergeCell ref="A34:M34"/>
    <mergeCell ref="A35:M35"/>
    <mergeCell ref="C21:C22"/>
    <mergeCell ref="D21:D22"/>
    <mergeCell ref="C23:C24"/>
    <mergeCell ref="D23:D24"/>
    <mergeCell ref="P13:P14"/>
    <mergeCell ref="Q13:Q14"/>
    <mergeCell ref="R13:R14"/>
    <mergeCell ref="S13:S14"/>
    <mergeCell ref="I12:I14"/>
    <mergeCell ref="A6:U6"/>
    <mergeCell ref="A7:U7"/>
    <mergeCell ref="A9:U9"/>
    <mergeCell ref="F10:N10"/>
    <mergeCell ref="A12:A14"/>
    <mergeCell ref="B12:B14"/>
    <mergeCell ref="H12:H14"/>
    <mergeCell ref="K12:Q12"/>
    <mergeCell ref="R12:S12"/>
    <mergeCell ref="T12:T14"/>
    <mergeCell ref="U12:U14"/>
    <mergeCell ref="F13:G13"/>
    <mergeCell ref="J13:J14"/>
    <mergeCell ref="K13:L13"/>
    <mergeCell ref="M13:M14"/>
    <mergeCell ref="N13:O13"/>
  </mergeCells>
  <pageMargins left="0.7" right="0.7" top="0.75" bottom="0.75" header="0.3" footer="0.3"/>
  <pageSetup paperSize="5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5:CX92"/>
  <sheetViews>
    <sheetView zoomScale="70" zoomScaleNormal="70" workbookViewId="0">
      <pane ySplit="14" topLeftCell="A32" activePane="bottomLeft" state="frozen"/>
      <selection activeCell="F1" sqref="F1"/>
      <selection pane="bottomLeft" activeCell="C36" sqref="C36"/>
    </sheetView>
  </sheetViews>
  <sheetFormatPr defaultRowHeight="12.75"/>
  <cols>
    <col min="1" max="1" width="10" style="11" customWidth="1"/>
    <col min="2" max="2" width="37" style="11" customWidth="1"/>
    <col min="3" max="3" width="56.140625" style="11" customWidth="1"/>
    <col min="4" max="4" width="42.85546875" style="11" customWidth="1"/>
    <col min="5" max="5" width="40.42578125" style="11" customWidth="1"/>
    <col min="6" max="6" width="24.28515625" style="11" customWidth="1"/>
    <col min="7" max="7" width="15.85546875" style="1" customWidth="1"/>
    <col min="8" max="8" width="15.28515625" style="1" customWidth="1"/>
    <col min="9" max="16384" width="9.140625" style="1"/>
  </cols>
  <sheetData>
    <row r="5" spans="1:6" ht="22.5" customHeight="1"/>
    <row r="6" spans="1:6" ht="19.5">
      <c r="A6" s="188" t="s">
        <v>34</v>
      </c>
      <c r="B6" s="188"/>
      <c r="C6" s="188"/>
      <c r="D6" s="188"/>
      <c r="E6" s="188"/>
      <c r="F6" s="188"/>
    </row>
    <row r="7" spans="1:6" ht="18.75">
      <c r="A7" s="189" t="s">
        <v>296</v>
      </c>
      <c r="B7" s="189"/>
      <c r="C7" s="189"/>
      <c r="D7" s="189"/>
      <c r="E7" s="189"/>
      <c r="F7" s="189"/>
    </row>
    <row r="8" spans="1:6">
      <c r="A8" s="13"/>
      <c r="B8" s="13"/>
      <c r="C8" s="13"/>
      <c r="D8" s="13"/>
      <c r="E8" s="13"/>
      <c r="F8" s="13"/>
    </row>
    <row r="9" spans="1:6" s="11" customFormat="1" ht="18">
      <c r="A9" s="190" t="s">
        <v>470</v>
      </c>
      <c r="B9" s="190"/>
      <c r="C9" s="190"/>
      <c r="D9" s="190"/>
      <c r="E9" s="190"/>
      <c r="F9" s="190"/>
    </row>
    <row r="10" spans="1:6" ht="18">
      <c r="A10" s="187" t="s">
        <v>491</v>
      </c>
      <c r="B10" s="187"/>
      <c r="C10" s="187"/>
      <c r="D10" s="187"/>
      <c r="E10" s="187"/>
      <c r="F10" s="187"/>
    </row>
    <row r="11" spans="1:6" ht="19.5" customHeight="1" thickBot="1">
      <c r="D11" s="14"/>
    </row>
    <row r="12" spans="1:6" s="3" customFormat="1" ht="36.75" customHeight="1">
      <c r="A12" s="175" t="s">
        <v>23</v>
      </c>
      <c r="B12" s="191" t="s">
        <v>19</v>
      </c>
      <c r="C12" s="15"/>
      <c r="D12" s="15"/>
      <c r="E12" s="15"/>
      <c r="F12" s="194" t="s">
        <v>21</v>
      </c>
    </row>
    <row r="13" spans="1:6" s="3" customFormat="1" ht="37.5" customHeight="1">
      <c r="A13" s="176"/>
      <c r="B13" s="192"/>
      <c r="C13" s="16" t="s">
        <v>29</v>
      </c>
      <c r="D13" s="16" t="s">
        <v>20</v>
      </c>
      <c r="E13" s="16" t="s">
        <v>24</v>
      </c>
      <c r="F13" s="195"/>
    </row>
    <row r="14" spans="1:6" s="3" customFormat="1" ht="45.75" customHeight="1" thickBot="1">
      <c r="A14" s="177"/>
      <c r="B14" s="193"/>
      <c r="C14" s="17"/>
      <c r="D14" s="17"/>
      <c r="E14" s="17"/>
      <c r="F14" s="196"/>
    </row>
    <row r="15" spans="1:6" s="6" customFormat="1" ht="48" customHeight="1">
      <c r="A15" s="29">
        <v>1</v>
      </c>
      <c r="B15" s="30" t="s">
        <v>70</v>
      </c>
      <c r="C15" s="30" t="s">
        <v>33</v>
      </c>
      <c r="D15" s="31" t="s">
        <v>31</v>
      </c>
      <c r="E15" s="33" t="s">
        <v>40</v>
      </c>
      <c r="F15" s="40">
        <v>7950</v>
      </c>
    </row>
    <row r="16" spans="1:6" s="6" customFormat="1" ht="15.75" customHeight="1">
      <c r="A16" s="29"/>
      <c r="B16" s="30"/>
      <c r="C16" s="30"/>
      <c r="D16" s="31"/>
      <c r="E16" s="33"/>
      <c r="F16" s="40"/>
    </row>
    <row r="17" spans="1:6" s="6" customFormat="1" ht="48" customHeight="1">
      <c r="A17" s="29">
        <v>2</v>
      </c>
      <c r="B17" s="30" t="s">
        <v>80</v>
      </c>
      <c r="C17" s="30" t="s">
        <v>33</v>
      </c>
      <c r="D17" s="31" t="s">
        <v>31</v>
      </c>
      <c r="E17" s="33" t="s">
        <v>40</v>
      </c>
      <c r="F17" s="40">
        <v>10500</v>
      </c>
    </row>
    <row r="18" spans="1:6" s="6" customFormat="1" ht="15.75" customHeight="1">
      <c r="A18" s="29"/>
      <c r="B18" s="30"/>
      <c r="C18" s="30"/>
      <c r="D18" s="31"/>
      <c r="E18" s="33"/>
      <c r="F18" s="40"/>
    </row>
    <row r="19" spans="1:6" s="6" customFormat="1" ht="48" customHeight="1">
      <c r="A19" s="29">
        <v>3</v>
      </c>
      <c r="B19" s="30" t="s">
        <v>160</v>
      </c>
      <c r="C19" s="30" t="s">
        <v>33</v>
      </c>
      <c r="D19" s="31" t="s">
        <v>31</v>
      </c>
      <c r="E19" s="33" t="s">
        <v>40</v>
      </c>
      <c r="F19" s="40">
        <v>10000</v>
      </c>
    </row>
    <row r="20" spans="1:6" s="6" customFormat="1" ht="15.75" customHeight="1">
      <c r="A20" s="29"/>
      <c r="B20" s="30"/>
      <c r="C20" s="30"/>
      <c r="D20" s="31"/>
      <c r="E20" s="33"/>
      <c r="F20" s="40"/>
    </row>
    <row r="21" spans="1:6" s="6" customFormat="1" ht="48" customHeight="1">
      <c r="A21" s="29">
        <v>4</v>
      </c>
      <c r="B21" s="30" t="s">
        <v>490</v>
      </c>
      <c r="C21" s="30" t="s">
        <v>33</v>
      </c>
      <c r="D21" s="31" t="s">
        <v>153</v>
      </c>
      <c r="E21" s="33" t="s">
        <v>40</v>
      </c>
      <c r="F21" s="40">
        <v>20000</v>
      </c>
    </row>
    <row r="22" spans="1:6" s="6" customFormat="1" ht="15.75" customHeight="1">
      <c r="A22" s="29"/>
      <c r="B22" s="30"/>
      <c r="C22" s="30"/>
      <c r="D22" s="31"/>
      <c r="E22" s="33"/>
      <c r="F22" s="40"/>
    </row>
    <row r="23" spans="1:6" s="6" customFormat="1" ht="48" customHeight="1">
      <c r="A23" s="29">
        <v>5</v>
      </c>
      <c r="B23" s="30" t="s">
        <v>161</v>
      </c>
      <c r="C23" s="30" t="s">
        <v>33</v>
      </c>
      <c r="D23" s="31" t="s">
        <v>31</v>
      </c>
      <c r="E23" s="33" t="s">
        <v>40</v>
      </c>
      <c r="F23" s="40">
        <v>30000</v>
      </c>
    </row>
    <row r="24" spans="1:6" s="6" customFormat="1" ht="15.75" customHeight="1">
      <c r="A24" s="29"/>
      <c r="B24" s="30"/>
      <c r="C24" s="30"/>
      <c r="D24" s="31"/>
      <c r="E24" s="33"/>
      <c r="F24" s="40"/>
    </row>
    <row r="25" spans="1:6" s="6" customFormat="1" ht="48" customHeight="1">
      <c r="A25" s="29">
        <v>6</v>
      </c>
      <c r="B25" s="30" t="s">
        <v>173</v>
      </c>
      <c r="C25" s="30" t="s">
        <v>33</v>
      </c>
      <c r="D25" s="31" t="s">
        <v>31</v>
      </c>
      <c r="E25" s="33" t="s">
        <v>40</v>
      </c>
      <c r="F25" s="40">
        <v>20000</v>
      </c>
    </row>
    <row r="26" spans="1:6" s="6" customFormat="1" ht="15.75" customHeight="1">
      <c r="A26" s="29"/>
      <c r="B26" s="30"/>
      <c r="C26" s="30"/>
      <c r="D26" s="31"/>
      <c r="E26" s="33"/>
      <c r="F26" s="40"/>
    </row>
    <row r="27" spans="1:6" s="6" customFormat="1" ht="48" customHeight="1">
      <c r="A27" s="29">
        <v>7</v>
      </c>
      <c r="B27" s="30" t="s">
        <v>183</v>
      </c>
      <c r="C27" s="30" t="s">
        <v>33</v>
      </c>
      <c r="D27" s="31" t="s">
        <v>31</v>
      </c>
      <c r="E27" s="33" t="s">
        <v>40</v>
      </c>
      <c r="F27" s="40">
        <v>16000</v>
      </c>
    </row>
    <row r="28" spans="1:6" s="6" customFormat="1" ht="15.75" customHeight="1">
      <c r="A28" s="29"/>
      <c r="B28" s="30"/>
      <c r="C28" s="30"/>
      <c r="D28" s="31"/>
      <c r="E28" s="33"/>
      <c r="F28" s="40"/>
    </row>
    <row r="29" spans="1:6" s="6" customFormat="1" ht="48" customHeight="1">
      <c r="A29" s="29">
        <v>8</v>
      </c>
      <c r="B29" s="30" t="s">
        <v>212</v>
      </c>
      <c r="C29" s="31" t="s">
        <v>33</v>
      </c>
      <c r="D29" s="30" t="s">
        <v>31</v>
      </c>
      <c r="E29" s="33" t="s">
        <v>40</v>
      </c>
      <c r="F29" s="40">
        <v>12000</v>
      </c>
    </row>
    <row r="30" spans="1:6" s="6" customFormat="1" ht="15.75" customHeight="1">
      <c r="A30" s="29"/>
      <c r="B30" s="30"/>
      <c r="C30" s="30"/>
      <c r="D30" s="31"/>
      <c r="E30" s="33"/>
      <c r="F30" s="40"/>
    </row>
    <row r="31" spans="1:6" s="6" customFormat="1" ht="48" customHeight="1">
      <c r="A31" s="29">
        <v>9</v>
      </c>
      <c r="B31" s="38" t="s">
        <v>398</v>
      </c>
      <c r="C31" s="30" t="s">
        <v>33</v>
      </c>
      <c r="D31" s="38" t="s">
        <v>31</v>
      </c>
      <c r="E31" s="48" t="s">
        <v>40</v>
      </c>
      <c r="F31" s="49">
        <v>10000</v>
      </c>
    </row>
    <row r="32" spans="1:6" s="6" customFormat="1" ht="15" customHeight="1">
      <c r="A32" s="29"/>
      <c r="B32" s="38"/>
      <c r="C32" s="30"/>
      <c r="D32" s="31"/>
      <c r="E32" s="33"/>
      <c r="F32" s="40"/>
    </row>
    <row r="33" spans="1:102" s="6" customFormat="1" ht="48" customHeight="1">
      <c r="A33" s="29">
        <v>10</v>
      </c>
      <c r="B33" s="38" t="s">
        <v>439</v>
      </c>
      <c r="C33" s="38" t="s">
        <v>33</v>
      </c>
      <c r="D33" s="38" t="s">
        <v>31</v>
      </c>
      <c r="E33" s="48" t="s">
        <v>40</v>
      </c>
      <c r="F33" s="49">
        <v>9000</v>
      </c>
    </row>
    <row r="34" spans="1:102" s="6" customFormat="1" ht="15" customHeight="1">
      <c r="A34" s="29"/>
      <c r="B34" s="38"/>
      <c r="C34" s="30"/>
      <c r="D34" s="31"/>
      <c r="E34" s="33"/>
      <c r="F34" s="40"/>
    </row>
    <row r="35" spans="1:102" s="6" customFormat="1" ht="48" customHeight="1">
      <c r="A35" s="29">
        <v>11</v>
      </c>
      <c r="B35" s="38" t="s">
        <v>407</v>
      </c>
      <c r="C35" s="30" t="s">
        <v>33</v>
      </c>
      <c r="D35" s="38" t="s">
        <v>31</v>
      </c>
      <c r="E35" s="48" t="s">
        <v>40</v>
      </c>
      <c r="F35" s="49">
        <v>9000</v>
      </c>
    </row>
    <row r="36" spans="1:102" s="6" customFormat="1" ht="15" customHeight="1">
      <c r="A36" s="29"/>
      <c r="B36" s="38"/>
      <c r="C36" s="30"/>
      <c r="D36" s="31"/>
      <c r="E36" s="33"/>
      <c r="F36" s="40"/>
    </row>
    <row r="37" spans="1:102" s="6" customFormat="1" ht="48" customHeight="1">
      <c r="A37" s="29">
        <v>12</v>
      </c>
      <c r="B37" s="38" t="s">
        <v>412</v>
      </c>
      <c r="C37" s="30" t="s">
        <v>33</v>
      </c>
      <c r="D37" s="38" t="s">
        <v>31</v>
      </c>
      <c r="E37" s="48" t="s">
        <v>40</v>
      </c>
      <c r="F37" s="49">
        <v>9000</v>
      </c>
    </row>
    <row r="38" spans="1:102" s="6" customFormat="1" ht="15" customHeight="1">
      <c r="A38" s="29"/>
      <c r="B38" s="38"/>
      <c r="C38" s="30"/>
      <c r="D38" s="31"/>
      <c r="E38" s="33"/>
      <c r="F38" s="40"/>
    </row>
    <row r="39" spans="1:102" s="6" customFormat="1" ht="48" customHeight="1">
      <c r="A39" s="29">
        <v>13</v>
      </c>
      <c r="B39" s="38" t="s">
        <v>454</v>
      </c>
      <c r="C39" s="38" t="s">
        <v>33</v>
      </c>
      <c r="D39" s="38" t="s">
        <v>31</v>
      </c>
      <c r="E39" s="48" t="s">
        <v>40</v>
      </c>
      <c r="F39" s="49">
        <v>9000</v>
      </c>
    </row>
    <row r="40" spans="1:102" s="19" customFormat="1" ht="15" customHeight="1">
      <c r="A40" s="29"/>
      <c r="B40" s="152"/>
      <c r="C40" s="153"/>
      <c r="D40" s="154"/>
      <c r="E40" s="155"/>
      <c r="F40" s="156"/>
    </row>
    <row r="41" spans="1:102" s="8" customFormat="1" ht="35.1" customHeight="1">
      <c r="A41" s="143"/>
      <c r="B41" s="146" t="s">
        <v>30</v>
      </c>
      <c r="C41" s="146"/>
      <c r="D41" s="146"/>
      <c r="E41" s="146"/>
      <c r="F41" s="147">
        <f>SUM(F15:F40)</f>
        <v>172450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</row>
    <row r="42" spans="1:102" s="118" customFormat="1" ht="24" customHeight="1">
      <c r="A42" s="116"/>
      <c r="B42" s="116"/>
      <c r="C42" s="116"/>
      <c r="D42" s="116"/>
      <c r="E42" s="116"/>
      <c r="F42" s="116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  <c r="CW42" s="117"/>
      <c r="CX42" s="117"/>
    </row>
    <row r="43" spans="1:102" s="118" customFormat="1" ht="24" customHeight="1">
      <c r="A43" s="150"/>
      <c r="B43" s="116"/>
      <c r="C43" s="116"/>
      <c r="D43" s="116"/>
      <c r="E43" s="116"/>
      <c r="F43" s="116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7"/>
      <c r="CS43" s="117"/>
      <c r="CT43" s="117"/>
      <c r="CU43" s="117"/>
      <c r="CV43" s="117"/>
      <c r="CW43" s="117"/>
      <c r="CX43" s="117"/>
    </row>
    <row r="44" spans="1:102" s="142" customFormat="1" ht="24" customHeight="1">
      <c r="A44" s="136"/>
      <c r="B44" s="136"/>
      <c r="C44" s="136"/>
      <c r="D44" s="136"/>
      <c r="E44" s="136"/>
      <c r="F44" s="136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1"/>
      <c r="BM44" s="141"/>
      <c r="BN44" s="141"/>
      <c r="BO44" s="141"/>
      <c r="BP44" s="141"/>
      <c r="BQ44" s="141"/>
      <c r="BR44" s="141"/>
      <c r="BS44" s="141"/>
      <c r="BT44" s="141"/>
      <c r="BU44" s="141"/>
      <c r="BV44" s="141"/>
      <c r="BW44" s="141"/>
      <c r="BX44" s="141"/>
      <c r="BY44" s="141"/>
      <c r="BZ44" s="141"/>
      <c r="CA44" s="141"/>
      <c r="CB44" s="141"/>
      <c r="CC44" s="141"/>
      <c r="CD44" s="141"/>
      <c r="CE44" s="141"/>
      <c r="CF44" s="141"/>
      <c r="CG44" s="141"/>
      <c r="CH44" s="141"/>
      <c r="CI44" s="141"/>
      <c r="CJ44" s="141"/>
      <c r="CK44" s="141"/>
      <c r="CL44" s="141"/>
      <c r="CM44" s="141"/>
      <c r="CN44" s="141"/>
      <c r="CO44" s="141"/>
      <c r="CP44" s="141"/>
      <c r="CQ44" s="141"/>
      <c r="CR44" s="141"/>
      <c r="CS44" s="141"/>
      <c r="CT44" s="141"/>
      <c r="CU44" s="141"/>
      <c r="CV44" s="141"/>
      <c r="CW44" s="141"/>
      <c r="CX44" s="141"/>
    </row>
    <row r="45" spans="1:102" ht="24" customHeight="1">
      <c r="A45" s="20" t="s">
        <v>3</v>
      </c>
      <c r="B45" s="21"/>
      <c r="C45" s="22"/>
      <c r="D45" s="19"/>
      <c r="E45" s="6"/>
      <c r="F45" s="23"/>
    </row>
    <row r="46" spans="1:102" ht="24" customHeight="1">
      <c r="A46" s="6" t="s">
        <v>15</v>
      </c>
      <c r="B46" s="21"/>
      <c r="C46" s="21"/>
      <c r="D46" s="6"/>
      <c r="E46" s="6"/>
      <c r="F46" s="6"/>
    </row>
    <row r="47" spans="1:102" ht="24" customHeight="1">
      <c r="A47" s="6" t="s">
        <v>17</v>
      </c>
      <c r="B47" s="21"/>
      <c r="C47" s="21"/>
      <c r="D47" s="6"/>
      <c r="E47" s="6"/>
      <c r="F47" s="6"/>
    </row>
    <row r="48" spans="1:102" ht="24" customHeight="1">
      <c r="A48" s="6" t="s">
        <v>16</v>
      </c>
      <c r="B48" s="21"/>
      <c r="C48" s="21"/>
      <c r="D48" s="6"/>
      <c r="E48" s="6"/>
      <c r="F48" s="6"/>
    </row>
    <row r="49" spans="1:6" ht="24" customHeight="1">
      <c r="A49" s="6" t="s">
        <v>18</v>
      </c>
      <c r="B49" s="21"/>
      <c r="C49" s="21"/>
      <c r="D49" s="6"/>
      <c r="E49" s="6"/>
      <c r="F49" s="6"/>
    </row>
    <row r="50" spans="1:6" ht="24" customHeight="1">
      <c r="A50" s="170"/>
      <c r="B50" s="170"/>
      <c r="C50" s="170"/>
      <c r="D50" s="170"/>
      <c r="E50" s="170"/>
      <c r="F50" s="170"/>
    </row>
    <row r="51" spans="1:6" ht="24" customHeight="1">
      <c r="A51" s="170"/>
      <c r="B51" s="170"/>
      <c r="C51" s="170"/>
      <c r="D51" s="170"/>
      <c r="E51" s="170"/>
      <c r="F51" s="170"/>
    </row>
    <row r="52" spans="1:6" ht="24" customHeight="1">
      <c r="A52" s="6"/>
      <c r="B52" s="21"/>
      <c r="C52" s="21"/>
      <c r="D52" s="6"/>
      <c r="E52" s="6"/>
      <c r="F52" s="6"/>
    </row>
    <row r="53" spans="1:6" ht="24" customHeight="1">
      <c r="A53" s="6"/>
      <c r="B53" s="21"/>
      <c r="C53" s="21"/>
      <c r="D53" s="6"/>
      <c r="E53" s="6"/>
      <c r="F53" s="6"/>
    </row>
    <row r="54" spans="1:6" ht="24" customHeight="1">
      <c r="A54" s="20"/>
      <c r="B54" s="21"/>
      <c r="C54" s="21"/>
      <c r="D54" s="6"/>
      <c r="E54" s="6"/>
      <c r="F54" s="6"/>
    </row>
    <row r="55" spans="1:6" ht="24" customHeight="1">
      <c r="A55" s="171"/>
      <c r="B55" s="171"/>
      <c r="C55" s="171"/>
      <c r="D55" s="171"/>
      <c r="E55" s="171"/>
      <c r="F55" s="171"/>
    </row>
    <row r="56" spans="1:6" ht="24" customHeight="1">
      <c r="A56" s="172"/>
      <c r="B56" s="172"/>
      <c r="C56" s="172"/>
      <c r="D56" s="172"/>
      <c r="E56" s="172"/>
      <c r="F56" s="172"/>
    </row>
    <row r="57" spans="1:6" ht="24" customHeight="1">
      <c r="A57" s="169"/>
      <c r="B57" s="169"/>
      <c r="C57" s="169"/>
      <c r="D57" s="169"/>
      <c r="E57" s="169"/>
      <c r="F57" s="169"/>
    </row>
    <row r="58" spans="1:6" ht="24" customHeight="1">
      <c r="A58" s="169"/>
      <c r="B58" s="169"/>
      <c r="C58" s="169"/>
      <c r="D58" s="169"/>
      <c r="E58" s="169"/>
      <c r="F58" s="169"/>
    </row>
    <row r="59" spans="1:6" ht="24" customHeight="1">
      <c r="A59" s="169"/>
      <c r="B59" s="169"/>
      <c r="C59" s="169"/>
      <c r="D59" s="169"/>
      <c r="E59" s="169"/>
      <c r="F59" s="169"/>
    </row>
    <row r="60" spans="1:6" ht="20.25">
      <c r="A60" s="169"/>
      <c r="B60" s="169"/>
      <c r="C60" s="169"/>
      <c r="D60" s="169"/>
      <c r="E60" s="169"/>
      <c r="F60" s="169"/>
    </row>
    <row r="61" spans="1:6">
      <c r="A61" s="26"/>
      <c r="B61" s="26"/>
      <c r="C61" s="26"/>
      <c r="D61" s="26"/>
      <c r="E61" s="26"/>
      <c r="F61" s="26"/>
    </row>
    <row r="62" spans="1:6">
      <c r="A62" s="26"/>
      <c r="B62" s="26"/>
      <c r="C62" s="26"/>
      <c r="D62" s="26"/>
      <c r="E62" s="26"/>
      <c r="F62" s="26"/>
    </row>
    <row r="63" spans="1:6">
      <c r="A63" s="26"/>
      <c r="B63" s="26"/>
      <c r="C63" s="26"/>
      <c r="D63" s="26"/>
      <c r="E63" s="26"/>
      <c r="F63" s="26"/>
    </row>
    <row r="64" spans="1:6">
      <c r="A64" s="26"/>
      <c r="B64" s="26"/>
      <c r="C64" s="26"/>
      <c r="D64" s="26"/>
      <c r="E64" s="26"/>
      <c r="F64" s="26"/>
    </row>
    <row r="65" spans="1:6">
      <c r="A65" s="26"/>
      <c r="B65" s="26"/>
      <c r="C65" s="26"/>
      <c r="D65" s="26"/>
      <c r="E65" s="26"/>
      <c r="F65" s="26"/>
    </row>
    <row r="66" spans="1:6">
      <c r="A66" s="26"/>
      <c r="B66" s="26"/>
      <c r="C66" s="26"/>
      <c r="D66" s="26"/>
      <c r="E66" s="26"/>
      <c r="F66" s="26"/>
    </row>
    <row r="67" spans="1:6">
      <c r="A67" s="26"/>
      <c r="B67" s="26"/>
      <c r="C67" s="26"/>
      <c r="D67" s="26"/>
      <c r="E67" s="26"/>
      <c r="F67" s="26"/>
    </row>
    <row r="68" spans="1:6">
      <c r="A68" s="26"/>
      <c r="B68" s="26"/>
      <c r="C68" s="26"/>
      <c r="D68" s="26"/>
      <c r="E68" s="26"/>
      <c r="F68" s="26"/>
    </row>
    <row r="69" spans="1:6">
      <c r="A69" s="26"/>
      <c r="B69" s="26"/>
      <c r="C69" s="26"/>
      <c r="D69" s="26"/>
      <c r="E69" s="26"/>
      <c r="F69" s="26"/>
    </row>
    <row r="70" spans="1:6">
      <c r="A70" s="26"/>
      <c r="B70" s="26"/>
      <c r="C70" s="26"/>
      <c r="D70" s="26"/>
      <c r="E70" s="26"/>
      <c r="F70" s="26"/>
    </row>
    <row r="71" spans="1:6">
      <c r="A71" s="26"/>
      <c r="B71" s="26"/>
      <c r="C71" s="26"/>
      <c r="D71" s="26"/>
      <c r="E71" s="26"/>
      <c r="F71" s="26"/>
    </row>
    <row r="72" spans="1:6">
      <c r="A72" s="26"/>
      <c r="B72" s="26"/>
      <c r="C72" s="26"/>
      <c r="D72" s="26"/>
      <c r="E72" s="26"/>
      <c r="F72" s="26"/>
    </row>
    <row r="91" spans="1:102" s="11" customFormat="1" ht="13.5" thickBot="1"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</row>
    <row r="92" spans="1:102" s="11" customFormat="1" ht="15">
      <c r="A92" s="27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</row>
  </sheetData>
  <mergeCells count="15">
    <mergeCell ref="A59:F59"/>
    <mergeCell ref="A60:F60"/>
    <mergeCell ref="A50:F50"/>
    <mergeCell ref="A51:F51"/>
    <mergeCell ref="A55:F55"/>
    <mergeCell ref="A56:F56"/>
    <mergeCell ref="A57:F57"/>
    <mergeCell ref="A58:F58"/>
    <mergeCell ref="A6:F6"/>
    <mergeCell ref="A7:F7"/>
    <mergeCell ref="A9:F9"/>
    <mergeCell ref="A10:F10"/>
    <mergeCell ref="A12:A14"/>
    <mergeCell ref="B12:B14"/>
    <mergeCell ref="F12:F14"/>
  </mergeCells>
  <printOptions horizontalCentered="1"/>
  <pageMargins left="0" right="0" top="0.15748031496063" bottom="0.15748031496063" header="0" footer="0"/>
  <pageSetup paperSize="5" scale="4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Empleados fijos-Marz 2015</vt:lpstr>
      <vt:lpstr>Recapitulación Nómina Marz2015 </vt:lpstr>
      <vt:lpstr> Técnico contratado-Marz 2015</vt:lpstr>
      <vt:lpstr>Seguridad -Marz 2015</vt:lpstr>
      <vt:lpstr>'Empleados fijos-Marz 2015'!Print_Titles</vt:lpstr>
      <vt:lpstr>'Seguridad -Marz 2015'!Print_Titles</vt:lpstr>
    </vt:vector>
  </TitlesOfParts>
  <Company>Comision Nacional de Etica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Cristina Taveras</cp:lastModifiedBy>
  <cp:lastPrinted>2014-09-30T14:52:23Z</cp:lastPrinted>
  <dcterms:created xsi:type="dcterms:W3CDTF">2006-07-11T17:39:34Z</dcterms:created>
  <dcterms:modified xsi:type="dcterms:W3CDTF">2015-04-06T20:48:37Z</dcterms:modified>
</cp:coreProperties>
</file>