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 activeTab="1"/>
  </bookViews>
  <sheets>
    <sheet name="Grafico" sheetId="5" r:id="rId1"/>
    <sheet name="Resumen " sheetId="4" r:id="rId2"/>
    <sheet name="EJECUCION" sheetId="1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G25" i="4"/>
  <c r="G21"/>
  <c r="S111" i="1"/>
  <c r="S108"/>
  <c r="S109"/>
  <c r="S110"/>
  <c r="S107"/>
  <c r="R114"/>
  <c r="R113"/>
  <c r="R112"/>
  <c r="R111"/>
  <c r="N13" l="1"/>
  <c r="R106" s="1"/>
  <c r="N88"/>
  <c r="R110" s="1"/>
  <c r="M70"/>
  <c r="N83" s="1"/>
  <c r="R109" s="1"/>
  <c r="M66"/>
  <c r="M63" s="1"/>
  <c r="M55"/>
  <c r="M41"/>
  <c r="M40" s="1"/>
  <c r="N69" s="1"/>
  <c r="R108" s="1"/>
  <c r="M32"/>
  <c r="M20"/>
  <c r="M19" s="1"/>
  <c r="N39" s="1"/>
  <c r="R107" s="1"/>
  <c r="N91" l="1"/>
  <c r="N93" s="1"/>
  <c r="N94" s="1"/>
  <c r="N97" s="1"/>
</calcChain>
</file>

<file path=xl/sharedStrings.xml><?xml version="1.0" encoding="utf-8"?>
<sst xmlns="http://schemas.openxmlformats.org/spreadsheetml/2006/main" count="184" uniqueCount="154">
  <si>
    <t>Oficina Presidencial de Tecnologia de la Informacion y Comunicacion (OPTIC)</t>
  </si>
  <si>
    <t>Ejecucion de Presupuestaria</t>
  </si>
  <si>
    <t>Valores expresados en RD$</t>
  </si>
  <si>
    <t>BALANCE DISPONIBLE PARA COMPROMISOS PENDIENTES AL 31 DE MAYO 2014</t>
  </si>
  <si>
    <t xml:space="preserve">TOTAL INCRESOS POR PRESUPUESTO MES DE  JUNIO 2014 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</si>
  <si>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</si>
  <si>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</si>
  <si>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</si>
  <si>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</si>
  <si>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</si>
  <si>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</si>
  <si>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</si>
  <si>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</si>
  <si>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</si>
  <si>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</si>
  <si>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</si>
  <si>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</si>
  <si>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</si>
  <si>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2.1.1.4</t>
  </si>
  <si>
    <t>Regalia Pascual</t>
  </si>
  <si>
    <t>2.1.1.4.01</t>
  </si>
  <si>
    <t>2.1.1.5</t>
  </si>
  <si>
    <t>Prestaciones laborales</t>
  </si>
  <si>
    <t>2.1.1.5.04</t>
  </si>
  <si>
    <t>Porporcion de vacaciones no distriuida</t>
  </si>
  <si>
    <t>2.1.3</t>
  </si>
  <si>
    <t>Dietas y Gastos de Representacion</t>
  </si>
  <si>
    <t>2.1.3.2</t>
  </si>
  <si>
    <t xml:space="preserve">Gastos de Representacion </t>
  </si>
  <si>
    <t>2.1.3.2.01</t>
  </si>
  <si>
    <t>Gastos de Representacion en el pais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</si>
  <si>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</si>
  <si>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</si>
  <si>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</si>
  <si>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</si>
  <si>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</si>
  <si>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</si>
  <si>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</si>
  <si>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</si>
  <si>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</si>
  <si>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</si>
  <si>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</si>
  <si>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</si>
  <si>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</si>
  <si>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</si>
  <si>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</si>
  <si>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</si>
  <si>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</si>
  <si>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</si>
  <si>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</si>
  <si>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</si>
  <si>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</si>
  <si>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</si>
  <si>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</si>
  <si>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</si>
  <si>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</si>
  <si>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</si>
  <si>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</si>
  <si>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</si>
  <si>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</si>
  <si>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</si>
  <si>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2.2.4</t>
  </si>
  <si>
    <t>Transporte y Amacenaje</t>
  </si>
  <si>
    <t>2.2.4.1</t>
  </si>
  <si>
    <t>Pasajes</t>
  </si>
  <si>
    <t>2.2.4.1.01</t>
  </si>
  <si>
    <t>2.2.5</t>
  </si>
  <si>
    <t>ALQUILERES Y RENTAS</t>
  </si>
  <si>
    <t>2.2.5.1</t>
  </si>
  <si>
    <t>Alquilleres y rentas de edificios y locales</t>
  </si>
  <si>
    <t>2.2.5.1.01</t>
  </si>
  <si>
    <t>2.2.5.4</t>
  </si>
  <si>
    <t>Alquileres de equipos de transporte, tracción y elevación</t>
  </si>
  <si>
    <t>2.2.5.4.01</t>
  </si>
  <si>
    <t>2.2.6</t>
  </si>
  <si>
    <t>SEGUROS</t>
  </si>
  <si>
    <t>2.2.6.3</t>
  </si>
  <si>
    <t>Seguros de personas</t>
  </si>
  <si>
    <t>2.2.6.3.01</t>
  </si>
  <si>
    <t>2.2.8</t>
  </si>
  <si>
    <t>OTROS SERVICIOS NO PERSONALES</t>
  </si>
  <si>
    <t>2.2.8.2</t>
  </si>
  <si>
    <t>COMISIONES Y GASTOS BANCARIOS</t>
  </si>
  <si>
    <t>2.2.8.2.01</t>
  </si>
  <si>
    <t>2.2.8.7</t>
  </si>
  <si>
    <t>Servicios Técnicos y Profesionales</t>
  </si>
  <si>
    <t>2.2.8.7.02</t>
  </si>
  <si>
    <t>Servicios jurídicos</t>
  </si>
  <si>
    <t>2.2.8.7.06</t>
  </si>
  <si>
    <t>Otros servicios técnicos profesionales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</si>
  <si>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</si>
  <si>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</si>
  <si>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</si>
  <si>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</si>
  <si>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</si>
  <si>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</si>
  <si>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2.3.2</t>
  </si>
  <si>
    <t>TEXTILES Y VESTUARIOS</t>
  </si>
  <si>
    <t>2.3.2.3</t>
  </si>
  <si>
    <t>Prenda de Vestir</t>
  </si>
  <si>
    <t>2.3.2.3.01</t>
  </si>
  <si>
    <t>2.3.3</t>
  </si>
  <si>
    <t>PRODUCTOS DE PAPEL, CARTON E IMPRESOS</t>
  </si>
  <si>
    <t>2.3.3.2</t>
  </si>
  <si>
    <t>Productos de papel y cartón</t>
  </si>
  <si>
    <t>2.3.3.2.01</t>
  </si>
  <si>
    <t>2.3.4</t>
  </si>
  <si>
    <t>PRODUCTOS FARMACEUTICOS</t>
  </si>
  <si>
    <t>2.3.4.1</t>
  </si>
  <si>
    <t>Productos Medicinales</t>
  </si>
  <si>
    <t>2.3.4.1.01</t>
  </si>
  <si>
    <t>Obras</t>
  </si>
  <si>
    <t>2.7.1</t>
  </si>
  <si>
    <t>Obras en Edificaciones</t>
  </si>
  <si>
    <t>2.7.1.2</t>
  </si>
  <si>
    <t>Obras para Edificaciones no residenciales</t>
  </si>
  <si>
    <t>2.7.1.2.01</t>
  </si>
  <si>
    <t>Periodo del 01 al  30 de   Junio 2014</t>
  </si>
  <si>
    <t>Tipo</t>
  </si>
  <si>
    <t>Objeto</t>
  </si>
  <si>
    <t>Cuenta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</si>
  <si>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</si>
  <si>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</si>
  <si>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</si>
  <si>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</si>
  <si>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</si>
  <si>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</si>
  <si>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</si>
  <si>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</si>
  <si>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BCE NETO AL 30//06/2014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</si>
  <si>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</si>
  <si>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</si>
  <si>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</si>
  <si>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</si>
  <si>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</si>
  <si>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</si>
  <si>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</si>
  <si>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</si>
  <si>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JUNIO 2014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</si>
  <si>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</si>
  <si>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</si>
  <si>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</si>
  <si>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</si>
  <si>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</si>
  <si>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</si>
  <si>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</si>
  <si>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</si>
  <si>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</si>
  <si>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</si>
  <si>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Del 1ro. al 30 de Junio 2014</t>
  </si>
  <si>
    <t xml:space="preserve"> - Balance disponible al 31/05/2014</t>
  </si>
  <si>
    <t>BALANCE  DISPONIBLE AL 30/06/2014</t>
  </si>
  <si>
    <t>Cuentas por pagar</t>
  </si>
  <si>
    <t xml:space="preserve"> Cuentas por pagar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</si>
</sst>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4D4D4D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4D4D4D"/>
      <name val="Arial"/>
      <family val="2"/>
    </font>
    <font>
      <sz val="10"/>
      <color rgb="FF4D4D4D"/>
      <name val="Arial"/>
      <family val="2"/>
    </font>
    <font>
      <sz val="9"/>
      <color rgb="FF4D4D4D"/>
      <name val="Arial"/>
      <family val="2"/>
    </font>
    <font>
      <b/>
      <sz val="10"/>
      <color rgb="FF4D4D4D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  <xf numFmtId="0" fontId="6" fillId="0" borderId="0"/>
  </cellStyleXfs>
  <cellXfs count="119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3" fillId="0" borderId="0" xfId="0" applyNumberFormat="1" applyFont="1" applyFill="1" applyBorder="1"/>
    <xf numFmtId="43" fontId="3" fillId="0" borderId="0" xfId="1" applyFont="1" applyFill="1" applyBorder="1"/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43" fontId="2" fillId="0" borderId="0" xfId="1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3" fontId="6" fillId="0" borderId="0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8" fillId="0" borderId="0" xfId="0" applyFont="1" applyFill="1" applyBorder="1" applyAlignment="1"/>
    <xf numFmtId="0" fontId="9" fillId="0" borderId="0" xfId="0" applyFont="1" applyFill="1" applyBorder="1"/>
    <xf numFmtId="43" fontId="2" fillId="0" borderId="0" xfId="0" applyNumberFormat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43" fontId="2" fillId="2" borderId="0" xfId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43" fontId="8" fillId="2" borderId="0" xfId="1" applyFont="1" applyFill="1" applyBorder="1"/>
    <xf numFmtId="0" fontId="6" fillId="0" borderId="0" xfId="0" applyFont="1" applyFill="1" applyBorder="1"/>
    <xf numFmtId="0" fontId="13" fillId="0" borderId="0" xfId="0" applyNumberFormat="1" applyFont="1" applyFill="1" applyBorder="1" applyAlignment="1">
      <alignment vertical="top" wrapText="1" readingOrder="1"/>
    </xf>
    <xf numFmtId="43" fontId="6" fillId="0" borderId="0" xfId="1" applyFont="1" applyFill="1" applyBorder="1"/>
    <xf numFmtId="0" fontId="6" fillId="0" borderId="0" xfId="0" applyFont="1" applyFill="1" applyBorder="1" applyAlignment="1"/>
    <xf numFmtId="0" fontId="6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12" fillId="2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15" fillId="0" borderId="0" xfId="0" applyNumberFormat="1" applyFont="1" applyFill="1" applyBorder="1" applyAlignment="1">
      <alignment vertical="top" wrapText="1" readingOrder="1"/>
    </xf>
    <xf numFmtId="43" fontId="5" fillId="0" borderId="0" xfId="1" applyFont="1" applyFill="1" applyBorder="1"/>
    <xf numFmtId="43" fontId="16" fillId="0" borderId="0" xfId="1" applyFont="1" applyFill="1" applyBorder="1"/>
    <xf numFmtId="0" fontId="7" fillId="0" borderId="0" xfId="0" applyNumberFormat="1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horizontal="left"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43" fontId="16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165" fontId="5" fillId="0" borderId="0" xfId="3" applyFont="1" applyAlignment="1">
      <alignment horizontal="center"/>
    </xf>
    <xf numFmtId="165" fontId="6" fillId="0" borderId="0" xfId="3" applyFont="1"/>
    <xf numFmtId="165" fontId="5" fillId="0" borderId="0" xfId="3" applyFont="1"/>
    <xf numFmtId="43" fontId="2" fillId="0" borderId="0" xfId="0" applyNumberFormat="1" applyFont="1" applyFill="1" applyBorder="1"/>
    <xf numFmtId="43" fontId="5" fillId="0" borderId="0" xfId="0" applyNumberFormat="1" applyFont="1" applyFill="1" applyBorder="1"/>
    <xf numFmtId="9" fontId="3" fillId="0" borderId="0" xfId="2" applyFont="1" applyFill="1" applyBorder="1"/>
    <xf numFmtId="9" fontId="3" fillId="0" borderId="0" xfId="0" applyNumberFormat="1" applyFont="1" applyFill="1" applyBorder="1"/>
    <xf numFmtId="0" fontId="6" fillId="0" borderId="0" xfId="4" applyFont="1">
      <alignment wrapText="1"/>
    </xf>
    <xf numFmtId="0" fontId="6" fillId="0" borderId="0" xfId="5" applyBorder="1" applyAlignment="1">
      <alignment horizontal="left"/>
    </xf>
    <xf numFmtId="0" fontId="6" fillId="0" borderId="0" xfId="5" applyFont="1" applyBorder="1"/>
    <xf numFmtId="165" fontId="6" fillId="0" borderId="0" xfId="3" applyFont="1" applyBorder="1"/>
    <xf numFmtId="0" fontId="9" fillId="0" borderId="0" xfId="5" applyFont="1" applyAlignment="1">
      <alignment horizontal="center"/>
    </xf>
    <xf numFmtId="0" fontId="6" fillId="0" borderId="0" xfId="5" applyBorder="1"/>
    <xf numFmtId="0" fontId="8" fillId="0" borderId="0" xfId="5" applyFont="1" applyBorder="1" applyAlignment="1">
      <alignment horizontal="center" wrapText="1"/>
    </xf>
    <xf numFmtId="0" fontId="8" fillId="0" borderId="0" xfId="5" applyFont="1" applyBorder="1" applyAlignment="1">
      <alignment horizontal="center"/>
    </xf>
    <xf numFmtId="0" fontId="22" fillId="0" borderId="0" xfId="5" applyFont="1" applyBorder="1" applyAlignment="1">
      <alignment wrapText="1"/>
    </xf>
    <xf numFmtId="0" fontId="22" fillId="0" borderId="0" xfId="5" applyFont="1" applyBorder="1"/>
    <xf numFmtId="4" fontId="23" fillId="0" borderId="0" xfId="5" applyNumberFormat="1" applyFont="1" applyBorder="1"/>
    <xf numFmtId="0" fontId="22" fillId="0" borderId="0" xfId="4" applyFont="1">
      <alignment wrapText="1"/>
    </xf>
    <xf numFmtId="0" fontId="23" fillId="0" borderId="0" xfId="5" applyFont="1" applyBorder="1"/>
    <xf numFmtId="4" fontId="22" fillId="0" borderId="0" xfId="5" applyNumberFormat="1" applyFont="1" applyBorder="1"/>
    <xf numFmtId="4" fontId="23" fillId="0" borderId="4" xfId="5" applyNumberFormat="1" applyFont="1" applyBorder="1"/>
    <xf numFmtId="0" fontId="8" fillId="0" borderId="0" xfId="5" applyFont="1" applyBorder="1"/>
    <xf numFmtId="4" fontId="8" fillId="0" borderId="0" xfId="5" applyNumberFormat="1" applyFont="1" applyBorder="1"/>
    <xf numFmtId="43" fontId="22" fillId="0" borderId="0" xfId="1" applyFont="1" applyFill="1" applyBorder="1" applyAlignment="1">
      <alignment horizontal="center"/>
    </xf>
    <xf numFmtId="43" fontId="22" fillId="0" borderId="2" xfId="1" applyFont="1" applyFill="1" applyBorder="1" applyAlignment="1">
      <alignment horizontal="center"/>
    </xf>
    <xf numFmtId="43" fontId="22" fillId="0" borderId="0" xfId="0" applyNumberFormat="1" applyFont="1" applyFill="1" applyBorder="1"/>
    <xf numFmtId="0" fontId="22" fillId="0" borderId="0" xfId="4" applyFont="1" applyAlignment="1">
      <alignment horizontal="left" wrapText="1"/>
    </xf>
    <xf numFmtId="0" fontId="8" fillId="0" borderId="0" xfId="4" applyFont="1" applyAlignment="1">
      <alignment horizontal="center" wrapText="1"/>
    </xf>
    <xf numFmtId="0" fontId="8" fillId="0" borderId="0" xfId="5" applyFont="1" applyAlignment="1">
      <alignment horizontal="center"/>
    </xf>
    <xf numFmtId="0" fontId="8" fillId="0" borderId="0" xfId="5" applyFont="1" applyBorder="1" applyAlignment="1">
      <alignment horizontal="center"/>
    </xf>
    <xf numFmtId="0" fontId="22" fillId="0" borderId="0" xfId="5" applyFont="1" applyBorder="1" applyAlignment="1">
      <alignment horizontal="left" wrapText="1"/>
    </xf>
    <xf numFmtId="0" fontId="23" fillId="0" borderId="0" xfId="4" applyFont="1" applyAlignment="1">
      <alignment horizont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164" fontId="10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7" fillId="0" borderId="0" xfId="0" applyFont="1" applyFill="1" applyBorder="1" applyAlignment="1">
      <alignment wrapText="1"/>
    </xf>
    <xf numFmtId="0" fontId="18" fillId="2" borderId="0" xfId="0" applyFont="1" applyFill="1" applyBorder="1" applyAlignment="1">
      <alignment wrapText="1"/>
    </xf>
    <xf numFmtId="0" fontId="19" fillId="2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12" fillId="2" borderId="0" xfId="0" applyNumberFormat="1" applyFont="1" applyFill="1" applyBorder="1" applyAlignment="1">
      <alignment vertical="top" wrapText="1" readingOrder="1"/>
    </xf>
    <xf numFmtId="0" fontId="8" fillId="2" borderId="0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6">
    <cellStyle name="Comma" xfId="1" builtinId="3"/>
    <cellStyle name="Comma_D2006" xfId="3"/>
    <cellStyle name="Normal" xfId="0" builtinId="0"/>
    <cellStyle name="Normal 2" xfId="5"/>
    <cellStyle name="Normal_D2006" xfId="4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Ejecución Presupuestaria</a:t>
            </a:r>
            <a:r>
              <a:rPr lang="en-US" sz="3200" baseline="0"/>
              <a:t> Junio 2014</a:t>
            </a:r>
            <a:endParaRPr lang="en-US" sz="3200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EJECUCION!$Q$107:$Q$110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Obras</c:v>
                </c:pt>
              </c:strCache>
            </c:strRef>
          </c:cat>
          <c:val>
            <c:numRef>
              <c:f>EJECUCION!$S$107:$S$110</c:f>
              <c:numCache>
                <c:formatCode>0%</c:formatCode>
                <c:ptCount val="4"/>
                <c:pt idx="0">
                  <c:v>0.60633799282367729</c:v>
                </c:pt>
                <c:pt idx="1">
                  <c:v>0.23140886862681687</c:v>
                </c:pt>
                <c:pt idx="2">
                  <c:v>9.2051479885405275E-3</c:v>
                </c:pt>
                <c:pt idx="3">
                  <c:v>0.1530479905609653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22" r="0.75000000000000722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018189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685801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114300</xdr:rowOff>
    </xdr:from>
    <xdr:to>
      <xdr:col>3</xdr:col>
      <xdr:colOff>521588</xdr:colOff>
      <xdr:row>1</xdr:row>
      <xdr:rowOff>111745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333375" y="29527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1390650</xdr:colOff>
      <xdr:row>1</xdr:row>
      <xdr:rowOff>47625</xdr:rowOff>
    </xdr:from>
    <xdr:to>
      <xdr:col>12</xdr:col>
      <xdr:colOff>1029288</xdr:colOff>
      <xdr:row>1</xdr:row>
      <xdr:rowOff>45786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5133975" y="228600"/>
          <a:ext cx="1135968" cy="7238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1</xdr:row>
      <xdr:rowOff>0</xdr:rowOff>
    </xdr:from>
    <xdr:to>
      <xdr:col>4</xdr:col>
      <xdr:colOff>381002</xdr:colOff>
      <xdr:row>5</xdr:row>
      <xdr:rowOff>95250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219075" y="18097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0</xdr:row>
      <xdr:rowOff>123825</xdr:rowOff>
    </xdr:from>
    <xdr:to>
      <xdr:col>12</xdr:col>
      <xdr:colOff>1048844</xdr:colOff>
      <xdr:row>5</xdr:row>
      <xdr:rowOff>107276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143625" y="123825"/>
          <a:ext cx="1029794" cy="8883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abSelected="1" workbookViewId="0">
      <selection activeCell="H13" sqref="H13"/>
    </sheetView>
  </sheetViews>
  <sheetFormatPr defaultColWidth="11.42578125" defaultRowHeight="12.75"/>
  <cols>
    <col min="1" max="1" width="7.85546875" style="57" customWidth="1"/>
    <col min="2" max="2" width="8.5703125" style="57" customWidth="1"/>
    <col min="3" max="3" width="9.85546875" style="57" customWidth="1"/>
    <col min="4" max="4" width="21.140625" style="57" customWidth="1"/>
    <col min="5" max="5" width="18.140625" style="51" customWidth="1"/>
    <col min="6" max="6" width="4.85546875" style="51" customWidth="1"/>
    <col min="7" max="7" width="21.140625" style="51" bestFit="1" customWidth="1"/>
    <col min="8" max="8" width="14" style="51" customWidth="1"/>
    <col min="9" max="9" width="41.42578125" style="51" customWidth="1"/>
    <col min="10" max="10" width="18.140625" style="51" customWidth="1"/>
    <col min="11" max="11" width="13.85546875" style="57" bestFit="1" customWidth="1"/>
    <col min="12" max="12" width="17.85546875" style="57" bestFit="1" customWidth="1"/>
    <col min="13" max="13" width="11.42578125" style="57"/>
    <col min="14" max="14" width="11.5703125" style="57" bestFit="1" customWidth="1"/>
    <col min="15" max="20" width="11.42578125" style="57"/>
    <col min="21" max="39" width="0" style="57" hidden="1" customWidth="1"/>
    <col min="40" max="16384" width="11.42578125" style="57"/>
  </cols>
  <sheetData>
    <row r="7" spans="1:39" ht="18.75">
      <c r="A7" s="83" t="s">
        <v>139</v>
      </c>
      <c r="B7" s="83"/>
      <c r="C7" s="83"/>
      <c r="D7" s="83"/>
      <c r="E7" s="83"/>
      <c r="F7" s="83"/>
      <c r="G7" s="83"/>
      <c r="H7" s="83"/>
    </row>
    <row r="8" spans="1:39" ht="15">
      <c r="A8" s="84"/>
      <c r="B8" s="84"/>
      <c r="C8" s="84"/>
      <c r="D8" s="84"/>
      <c r="E8" s="84"/>
      <c r="F8" s="84"/>
    </row>
    <row r="9" spans="1:39" ht="15.75">
      <c r="A9" s="79" t="s">
        <v>140</v>
      </c>
      <c r="B9" s="79"/>
      <c r="C9" s="79"/>
      <c r="D9" s="79"/>
      <c r="E9" s="79"/>
      <c r="F9" s="79"/>
      <c r="G9" s="79"/>
    </row>
    <row r="10" spans="1:39" ht="15.75">
      <c r="A10" s="79" t="s">
        <v>149</v>
      </c>
      <c r="B10" s="79"/>
      <c r="C10" s="79"/>
      <c r="D10" s="79"/>
      <c r="E10" s="79"/>
      <c r="F10" s="79"/>
      <c r="G10" s="79"/>
    </row>
    <row r="11" spans="1:39" ht="15.75">
      <c r="A11" s="79" t="s">
        <v>141</v>
      </c>
      <c r="B11" s="79"/>
      <c r="C11" s="79"/>
      <c r="D11" s="79"/>
      <c r="E11" s="79"/>
      <c r="F11" s="79"/>
      <c r="G11" s="79"/>
    </row>
    <row r="12" spans="1:39">
      <c r="A12" s="58"/>
      <c r="B12" s="58"/>
      <c r="C12" s="58"/>
      <c r="D12" s="59"/>
      <c r="E12" s="60"/>
      <c r="F12" s="60"/>
      <c r="G12" s="60"/>
    </row>
    <row r="14" spans="1:39" s="51" customFormat="1" ht="15.75">
      <c r="A14" s="79" t="s">
        <v>142</v>
      </c>
      <c r="B14" s="79"/>
      <c r="C14" s="79"/>
      <c r="D14" s="79"/>
      <c r="E14" s="79"/>
      <c r="F14" s="79"/>
      <c r="G14" s="79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</row>
    <row r="15" spans="1:39" s="51" customFormat="1" ht="15.75">
      <c r="A15" s="79"/>
      <c r="B15" s="79"/>
      <c r="C15" s="79"/>
      <c r="D15" s="79"/>
      <c r="E15" s="79"/>
      <c r="F15" s="79"/>
      <c r="G15" s="79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</row>
    <row r="16" spans="1:39" s="51" customFormat="1" ht="15">
      <c r="A16" s="57"/>
      <c r="B16" s="57"/>
      <c r="C16" s="57"/>
      <c r="D16" s="61"/>
      <c r="E16" s="61"/>
      <c r="F16" s="61"/>
      <c r="G16" s="61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</row>
    <row r="17" spans="1:39" s="51" customFormat="1">
      <c r="A17" s="57"/>
      <c r="B17" s="57"/>
      <c r="C17" s="57"/>
      <c r="D17" s="62"/>
      <c r="E17" s="62"/>
      <c r="F17" s="62"/>
      <c r="G17" s="6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</row>
    <row r="18" spans="1:39" s="51" customFormat="1" ht="15.75">
      <c r="A18" s="80" t="s">
        <v>143</v>
      </c>
      <c r="B18" s="80"/>
      <c r="C18" s="80"/>
      <c r="D18" s="80"/>
      <c r="E18" s="63"/>
      <c r="F18" s="63"/>
      <c r="G18" s="64" t="s">
        <v>144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</row>
    <row r="19" spans="1:39" s="51" customFormat="1" ht="18">
      <c r="A19" s="81" t="s">
        <v>150</v>
      </c>
      <c r="B19" s="81"/>
      <c r="C19" s="81"/>
      <c r="D19" s="81"/>
      <c r="E19" s="65"/>
      <c r="F19" s="65"/>
      <c r="G19" s="74">
        <v>35615709.019999996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</row>
    <row r="20" spans="1:39" s="51" customFormat="1" ht="18">
      <c r="A20" s="81" t="s">
        <v>145</v>
      </c>
      <c r="B20" s="81"/>
      <c r="C20" s="81"/>
      <c r="D20" s="81"/>
      <c r="E20" s="65"/>
      <c r="F20" s="66"/>
      <c r="G20" s="75">
        <v>13371388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</row>
    <row r="21" spans="1:39" s="51" customFormat="1" ht="18">
      <c r="A21" s="82" t="s">
        <v>146</v>
      </c>
      <c r="B21" s="82"/>
      <c r="C21" s="82"/>
      <c r="D21" s="82"/>
      <c r="E21" s="66"/>
      <c r="F21" s="66"/>
      <c r="G21" s="67">
        <f>SUM(G19:G20)</f>
        <v>48987097.019999996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</row>
    <row r="22" spans="1:39" s="51" customFormat="1" ht="30" customHeight="1">
      <c r="A22" s="68"/>
      <c r="B22" s="68"/>
      <c r="C22" s="68"/>
      <c r="D22" s="69"/>
      <c r="E22" s="66"/>
      <c r="F22" s="66"/>
      <c r="G22" s="66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</row>
    <row r="23" spans="1:39" s="51" customFormat="1" ht="18">
      <c r="A23" s="82" t="s">
        <v>147</v>
      </c>
      <c r="B23" s="82"/>
      <c r="C23" s="68"/>
      <c r="D23" s="66"/>
      <c r="E23" s="66"/>
      <c r="F23" s="66"/>
      <c r="G23" s="66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</row>
    <row r="24" spans="1:39" s="51" customFormat="1" ht="18">
      <c r="A24" s="77" t="s">
        <v>148</v>
      </c>
      <c r="B24" s="77"/>
      <c r="C24" s="77"/>
      <c r="D24" s="77"/>
      <c r="E24" s="66"/>
      <c r="F24" s="70"/>
      <c r="G24" s="76">
        <v>14403406.500000002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</row>
    <row r="25" spans="1:39" s="51" customFormat="1" ht="18.75" thickBot="1">
      <c r="A25" s="78" t="s">
        <v>151</v>
      </c>
      <c r="B25" s="78"/>
      <c r="C25" s="78"/>
      <c r="D25" s="78"/>
      <c r="E25" s="70"/>
      <c r="F25" s="69"/>
      <c r="G25" s="71">
        <f>G21-G24</f>
        <v>34583690.519999996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</row>
    <row r="26" spans="1:39" s="51" customFormat="1" ht="30" customHeight="1" thickTop="1">
      <c r="A26" s="78"/>
      <c r="B26" s="78"/>
      <c r="C26" s="78"/>
      <c r="D26" s="72"/>
      <c r="E26" s="69"/>
      <c r="F26" s="72"/>
      <c r="G26" s="73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</row>
    <row r="27" spans="1:39" s="51" customFormat="1" ht="15.75">
      <c r="A27" s="57"/>
      <c r="B27" s="57"/>
      <c r="C27" s="57"/>
      <c r="D27" s="57"/>
      <c r="E27" s="72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S114"/>
  <sheetViews>
    <sheetView workbookViewId="0">
      <selection activeCell="D26" sqref="D26"/>
    </sheetView>
  </sheetViews>
  <sheetFormatPr defaultRowHeight="14.25"/>
  <cols>
    <col min="1" max="1" width="4.140625" style="2" customWidth="1"/>
    <col min="2" max="2" width="7.7109375" style="2" customWidth="1"/>
    <col min="3" max="3" width="6" style="2" customWidth="1"/>
    <col min="4" max="4" width="9.5703125" style="2" customWidth="1"/>
    <col min="5" max="5" width="13.5703125" style="2" customWidth="1"/>
    <col min="6" max="6" width="0.140625" style="2" customWidth="1"/>
    <col min="7" max="7" width="24" style="2" customWidth="1"/>
    <col min="8" max="8" width="0" style="2" hidden="1" customWidth="1"/>
    <col min="9" max="9" width="26.7109375" style="2" customWidth="1"/>
    <col min="10" max="10" width="0" style="2" hidden="1" customWidth="1"/>
    <col min="11" max="11" width="17.28515625" style="2" hidden="1" customWidth="1"/>
    <col min="12" max="12" width="0" style="2" hidden="1" customWidth="1"/>
    <col min="13" max="13" width="17.42578125" style="7" customWidth="1"/>
    <col min="14" max="14" width="15.7109375" style="2" bestFit="1" customWidth="1"/>
    <col min="15" max="15" width="14.28515625" style="2" bestFit="1" customWidth="1"/>
    <col min="16" max="16" width="9.5703125" style="2" bestFit="1" customWidth="1"/>
    <col min="17" max="17" width="31.7109375" style="2" bestFit="1" customWidth="1"/>
    <col min="18" max="18" width="15.7109375" style="2" bestFit="1" customWidth="1"/>
    <col min="19" max="16384" width="9.140625" style="2"/>
  </cols>
  <sheetData>
    <row r="7" spans="1:15" ht="15.75">
      <c r="A7" s="117" t="s">
        <v>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"/>
      <c r="O7" s="1"/>
    </row>
    <row r="8" spans="1:15" ht="15.75">
      <c r="A8" s="117" t="s">
        <v>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"/>
      <c r="O8" s="1"/>
    </row>
    <row r="9" spans="1:15" ht="15.75">
      <c r="A9" s="117" t="s">
        <v>117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"/>
      <c r="O9" s="1"/>
    </row>
    <row r="10" spans="1:15" s="18" customFormat="1" ht="16.5" thickBot="1">
      <c r="A10" s="118" t="s">
        <v>2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7"/>
      <c r="O10" s="17"/>
    </row>
    <row r="11" spans="1:15" ht="15" thickTop="1">
      <c r="A11" s="99" t="s">
        <v>3</v>
      </c>
      <c r="B11" s="99"/>
      <c r="C11" s="99"/>
      <c r="D11" s="99"/>
      <c r="E11" s="99"/>
      <c r="F11" s="99"/>
      <c r="G11" s="99"/>
      <c r="H11" s="99"/>
      <c r="I11" s="99"/>
      <c r="J11" s="13"/>
      <c r="K11" s="13"/>
      <c r="L11" s="14"/>
      <c r="M11" s="16"/>
      <c r="N11" s="16">
        <v>35615709.019999996</v>
      </c>
    </row>
    <row r="12" spans="1:15">
      <c r="A12" s="99" t="s">
        <v>4</v>
      </c>
      <c r="B12" s="99"/>
      <c r="C12" s="99"/>
      <c r="D12" s="99"/>
      <c r="E12" s="99"/>
      <c r="F12" s="99"/>
      <c r="G12" s="99"/>
      <c r="H12" s="13"/>
      <c r="I12" s="13"/>
      <c r="J12" s="13"/>
      <c r="K12" s="13"/>
      <c r="L12" s="13"/>
      <c r="M12" s="15"/>
      <c r="N12" s="20">
        <v>13371388</v>
      </c>
    </row>
    <row r="13" spans="1:15" ht="15">
      <c r="A13" s="113" t="s">
        <v>5</v>
      </c>
      <c r="B13" s="113"/>
      <c r="C13" s="113"/>
      <c r="D13" s="113"/>
      <c r="E13" s="113"/>
      <c r="F13" s="113"/>
      <c r="G13" s="3"/>
      <c r="H13" s="3"/>
      <c r="I13" s="3"/>
      <c r="J13" s="3"/>
      <c r="K13" s="3"/>
      <c r="L13" s="3"/>
      <c r="M13" s="4"/>
      <c r="N13" s="19">
        <f>SUM(N11:N12)</f>
        <v>48987097.019999996</v>
      </c>
    </row>
    <row r="14" spans="1:15" ht="15">
      <c r="A14" s="5"/>
      <c r="B14" s="5"/>
      <c r="C14" s="5"/>
      <c r="D14" s="5"/>
      <c r="E14" s="5"/>
      <c r="F14" s="5"/>
      <c r="G14" s="3"/>
      <c r="H14" s="3"/>
      <c r="I14" s="3"/>
      <c r="J14" s="3"/>
      <c r="K14" s="3"/>
      <c r="L14" s="3"/>
      <c r="M14" s="4"/>
      <c r="N14" s="19"/>
    </row>
    <row r="15" spans="1:15" ht="15">
      <c r="A15" s="21"/>
      <c r="B15" s="21"/>
      <c r="C15" s="21"/>
      <c r="D15" s="21"/>
      <c r="E15" s="21"/>
      <c r="F15" s="5"/>
      <c r="G15" s="22"/>
      <c r="H15" s="22"/>
      <c r="I15" s="22"/>
      <c r="J15" s="3"/>
      <c r="K15" s="3"/>
      <c r="L15" s="3"/>
      <c r="M15" s="23"/>
      <c r="N15" s="19"/>
    </row>
    <row r="16" spans="1:15" ht="15">
      <c r="A16" s="21"/>
      <c r="B16" s="21"/>
      <c r="C16" s="21"/>
      <c r="D16" s="21"/>
      <c r="E16" s="21"/>
      <c r="F16" s="5"/>
      <c r="G16" s="114" t="s">
        <v>123</v>
      </c>
      <c r="H16" s="115"/>
      <c r="I16" s="115"/>
      <c r="J16" s="116"/>
      <c r="K16" s="116"/>
      <c r="L16" s="3"/>
      <c r="M16" s="24">
        <v>2014</v>
      </c>
      <c r="N16" s="19"/>
    </row>
    <row r="17" spans="1:16" ht="15">
      <c r="A17" s="22" t="s">
        <v>118</v>
      </c>
      <c r="B17" s="22" t="s">
        <v>119</v>
      </c>
      <c r="C17" s="22" t="s">
        <v>120</v>
      </c>
      <c r="D17" s="22" t="s">
        <v>121</v>
      </c>
      <c r="E17" s="22" t="s">
        <v>122</v>
      </c>
      <c r="F17" s="5"/>
      <c r="G17" s="114" t="s">
        <v>124</v>
      </c>
      <c r="H17" s="115"/>
      <c r="I17" s="115"/>
      <c r="J17" s="116"/>
      <c r="K17" s="116"/>
      <c r="L17" s="3"/>
      <c r="M17" s="23"/>
      <c r="N17" s="19"/>
    </row>
    <row r="18" spans="1:16" ht="15">
      <c r="A18" s="9">
        <v>2</v>
      </c>
      <c r="B18" s="8"/>
      <c r="C18" s="8"/>
      <c r="D18" s="8"/>
      <c r="E18" s="8" t="s">
        <v>6</v>
      </c>
      <c r="F18" s="101"/>
      <c r="G18" s="102"/>
      <c r="H18" s="102"/>
      <c r="I18" s="102"/>
      <c r="J18" s="102"/>
      <c r="K18" s="102"/>
      <c r="L18" s="8"/>
      <c r="M18" s="10"/>
      <c r="N18" s="6"/>
      <c r="O18" s="7"/>
      <c r="P18" s="6"/>
    </row>
    <row r="19" spans="1:16" ht="15.75">
      <c r="A19" s="25"/>
      <c r="B19" s="26">
        <v>2.1</v>
      </c>
      <c r="C19" s="25"/>
      <c r="D19" s="25"/>
      <c r="E19" s="25"/>
      <c r="F19" s="106" t="s">
        <v>7</v>
      </c>
      <c r="G19" s="107"/>
      <c r="H19" s="107"/>
      <c r="I19" s="107"/>
      <c r="J19" s="107"/>
      <c r="K19" s="107"/>
      <c r="L19" s="25"/>
      <c r="M19" s="27">
        <f>+M20+M29+M32</f>
        <v>8711074.75</v>
      </c>
    </row>
    <row r="20" spans="1:16" ht="15">
      <c r="A20" s="8"/>
      <c r="B20" s="8"/>
      <c r="C20" s="11" t="s">
        <v>8</v>
      </c>
      <c r="D20" s="8"/>
      <c r="E20" s="8"/>
      <c r="F20" s="101" t="s">
        <v>9</v>
      </c>
      <c r="G20" s="102"/>
      <c r="H20" s="102"/>
      <c r="I20" s="102"/>
      <c r="J20" s="102"/>
      <c r="K20" s="102"/>
      <c r="L20" s="8"/>
      <c r="M20" s="10">
        <f>+M22+M24+M26+M28</f>
        <v>7573807.3099999996</v>
      </c>
    </row>
    <row r="21" spans="1:16" s="28" customFormat="1" ht="12.75">
      <c r="D21" s="29" t="s">
        <v>10</v>
      </c>
      <c r="F21" s="103" t="s">
        <v>11</v>
      </c>
      <c r="G21" s="104"/>
      <c r="H21" s="104"/>
      <c r="I21" s="104"/>
      <c r="J21" s="104"/>
      <c r="K21" s="104"/>
      <c r="M21" s="30">
        <v>7286004.3899999997</v>
      </c>
    </row>
    <row r="22" spans="1:16" s="28" customFormat="1" ht="12.75">
      <c r="E22" s="29" t="s">
        <v>12</v>
      </c>
      <c r="F22" s="103" t="s">
        <v>13</v>
      </c>
      <c r="G22" s="104"/>
      <c r="H22" s="104"/>
      <c r="I22" s="104"/>
      <c r="J22" s="104"/>
      <c r="K22" s="104"/>
      <c r="M22" s="30">
        <v>7286004.3899999997</v>
      </c>
    </row>
    <row r="23" spans="1:16" s="28" customFormat="1" ht="12.75">
      <c r="D23" s="28" t="s">
        <v>14</v>
      </c>
      <c r="E23" s="31"/>
      <c r="F23" s="103" t="s">
        <v>15</v>
      </c>
      <c r="G23" s="104"/>
      <c r="H23" s="104"/>
      <c r="I23" s="104"/>
      <c r="J23" s="104"/>
      <c r="K23" s="104"/>
      <c r="M23" s="30">
        <v>235000</v>
      </c>
    </row>
    <row r="24" spans="1:16" s="28" customFormat="1" ht="12.75">
      <c r="E24" s="31" t="s">
        <v>16</v>
      </c>
      <c r="F24" s="103" t="s">
        <v>17</v>
      </c>
      <c r="G24" s="104"/>
      <c r="H24" s="104"/>
      <c r="I24" s="104"/>
      <c r="J24" s="104"/>
      <c r="K24" s="104"/>
      <c r="M24" s="30">
        <v>235000</v>
      </c>
    </row>
    <row r="25" spans="1:16" s="28" customFormat="1" ht="12.75">
      <c r="D25" s="28" t="s">
        <v>18</v>
      </c>
      <c r="E25" s="31"/>
      <c r="F25" s="29"/>
      <c r="G25" s="100" t="s">
        <v>19</v>
      </c>
      <c r="H25" s="100"/>
      <c r="I25" s="100"/>
      <c r="J25" s="32"/>
      <c r="K25" s="32"/>
      <c r="M25" s="30">
        <v>13855</v>
      </c>
    </row>
    <row r="26" spans="1:16" s="28" customFormat="1" ht="12.75">
      <c r="E26" s="31" t="s">
        <v>20</v>
      </c>
      <c r="F26" s="29"/>
      <c r="G26" s="100" t="s">
        <v>19</v>
      </c>
      <c r="H26" s="100"/>
      <c r="I26" s="100"/>
      <c r="J26" s="32"/>
      <c r="K26" s="32"/>
      <c r="M26" s="30">
        <v>13855</v>
      </c>
    </row>
    <row r="27" spans="1:16" s="28" customFormat="1" ht="12.75">
      <c r="D27" s="28" t="s">
        <v>21</v>
      </c>
      <c r="E27" s="31"/>
      <c r="F27" s="29"/>
      <c r="G27" s="100" t="s">
        <v>22</v>
      </c>
      <c r="H27" s="100"/>
      <c r="I27" s="100"/>
      <c r="J27" s="32"/>
      <c r="K27" s="32"/>
      <c r="M27" s="30">
        <v>38947.919999999998</v>
      </c>
    </row>
    <row r="28" spans="1:16" s="28" customFormat="1" ht="12.75">
      <c r="E28" s="31" t="s">
        <v>23</v>
      </c>
      <c r="F28" s="29"/>
      <c r="G28" s="100" t="s">
        <v>24</v>
      </c>
      <c r="H28" s="100"/>
      <c r="I28" s="100"/>
      <c r="J28" s="32"/>
      <c r="K28" s="32"/>
      <c r="M28" s="30">
        <v>38947.919999999998</v>
      </c>
    </row>
    <row r="29" spans="1:16" s="8" customFormat="1" ht="15">
      <c r="C29" s="8" t="s">
        <v>25</v>
      </c>
      <c r="E29" s="1"/>
      <c r="F29" s="11"/>
      <c r="G29" s="105" t="s">
        <v>26</v>
      </c>
      <c r="H29" s="105"/>
      <c r="I29" s="105"/>
      <c r="J29" s="12"/>
      <c r="K29" s="12"/>
      <c r="M29" s="10">
        <v>44250</v>
      </c>
    </row>
    <row r="30" spans="1:16" s="28" customFormat="1" ht="12.75">
      <c r="D30" s="28" t="s">
        <v>27</v>
      </c>
      <c r="E30" s="31"/>
      <c r="F30" s="29"/>
      <c r="G30" s="100" t="s">
        <v>28</v>
      </c>
      <c r="H30" s="100"/>
      <c r="I30" s="100"/>
      <c r="J30" s="32"/>
      <c r="K30" s="32"/>
      <c r="M30" s="30">
        <v>44250</v>
      </c>
    </row>
    <row r="31" spans="1:16" s="28" customFormat="1" ht="12.75">
      <c r="E31" s="31" t="s">
        <v>29</v>
      </c>
      <c r="F31" s="29"/>
      <c r="G31" s="100" t="s">
        <v>30</v>
      </c>
      <c r="H31" s="100"/>
      <c r="I31" s="100"/>
      <c r="J31" s="32"/>
      <c r="K31" s="32"/>
      <c r="M31" s="30">
        <v>44250</v>
      </c>
    </row>
    <row r="32" spans="1:16" ht="15">
      <c r="A32" s="8"/>
      <c r="B32" s="8"/>
      <c r="C32" s="11" t="s">
        <v>31</v>
      </c>
      <c r="D32" s="8" t="s">
        <v>6</v>
      </c>
      <c r="E32" s="8"/>
      <c r="F32" s="101" t="s">
        <v>32</v>
      </c>
      <c r="G32" s="102"/>
      <c r="H32" s="102"/>
      <c r="I32" s="102"/>
      <c r="J32" s="102"/>
      <c r="K32" s="102"/>
      <c r="L32" s="8"/>
      <c r="M32" s="10">
        <f>+M33+M35+M37</f>
        <v>1093017.44</v>
      </c>
      <c r="O32" s="2" t="s">
        <v>6</v>
      </c>
    </row>
    <row r="33" spans="1:15" s="33" customFormat="1" ht="12">
      <c r="D33" s="34" t="s">
        <v>33</v>
      </c>
      <c r="F33" s="112" t="s">
        <v>34</v>
      </c>
      <c r="G33" s="111"/>
      <c r="H33" s="111"/>
      <c r="I33" s="111"/>
      <c r="J33" s="111"/>
      <c r="K33" s="111"/>
      <c r="M33" s="35">
        <v>503528.66</v>
      </c>
    </row>
    <row r="34" spans="1:15" s="33" customFormat="1" ht="12">
      <c r="E34" s="34" t="s">
        <v>35</v>
      </c>
      <c r="F34" s="112" t="s">
        <v>34</v>
      </c>
      <c r="G34" s="111"/>
      <c r="H34" s="111"/>
      <c r="I34" s="111"/>
      <c r="J34" s="111"/>
      <c r="K34" s="111"/>
      <c r="M34" s="35">
        <v>503528.66</v>
      </c>
      <c r="N34" s="33" t="s">
        <v>6</v>
      </c>
      <c r="O34" s="33" t="s">
        <v>6</v>
      </c>
    </row>
    <row r="35" spans="1:15" s="33" customFormat="1" ht="12">
      <c r="D35" s="34" t="s">
        <v>36</v>
      </c>
      <c r="F35" s="112" t="s">
        <v>37</v>
      </c>
      <c r="G35" s="111"/>
      <c r="H35" s="111"/>
      <c r="I35" s="111"/>
      <c r="J35" s="111"/>
      <c r="K35" s="111"/>
      <c r="M35" s="35">
        <v>525322.21</v>
      </c>
      <c r="N35" s="33" t="s">
        <v>6</v>
      </c>
    </row>
    <row r="36" spans="1:15" s="33" customFormat="1" ht="12">
      <c r="E36" s="34" t="s">
        <v>38</v>
      </c>
      <c r="F36" s="112" t="s">
        <v>37</v>
      </c>
      <c r="G36" s="111"/>
      <c r="H36" s="111"/>
      <c r="I36" s="111"/>
      <c r="J36" s="111"/>
      <c r="K36" s="111"/>
      <c r="M36" s="35">
        <v>525322.21</v>
      </c>
    </row>
    <row r="37" spans="1:15" s="33" customFormat="1" ht="12">
      <c r="D37" s="34" t="s">
        <v>39</v>
      </c>
      <c r="F37" s="112" t="s">
        <v>40</v>
      </c>
      <c r="G37" s="111"/>
      <c r="H37" s="111"/>
      <c r="I37" s="111"/>
      <c r="J37" s="111"/>
      <c r="K37" s="111"/>
      <c r="M37" s="35">
        <v>64166.57</v>
      </c>
    </row>
    <row r="38" spans="1:15" s="33" customFormat="1" ht="12">
      <c r="E38" s="34" t="s">
        <v>41</v>
      </c>
      <c r="F38" s="112" t="s">
        <v>40</v>
      </c>
      <c r="G38" s="111"/>
      <c r="H38" s="111"/>
      <c r="I38" s="111"/>
      <c r="J38" s="111"/>
      <c r="K38" s="111"/>
      <c r="M38" s="35">
        <v>64166.57</v>
      </c>
    </row>
    <row r="39" spans="1:15" s="33" customFormat="1" ht="12">
      <c r="E39" s="34"/>
      <c r="F39" s="34"/>
      <c r="G39" s="42"/>
      <c r="H39" s="42"/>
      <c r="I39" s="42"/>
      <c r="J39" s="42"/>
      <c r="K39" s="42"/>
      <c r="M39" s="35"/>
      <c r="N39" s="45">
        <f>M19</f>
        <v>8711074.75</v>
      </c>
    </row>
    <row r="40" spans="1:15" ht="15.75">
      <c r="A40" s="25"/>
      <c r="B40" s="36">
        <v>2.2000000000000002</v>
      </c>
      <c r="C40" s="25"/>
      <c r="D40" s="25"/>
      <c r="E40" s="25"/>
      <c r="F40" s="106" t="s">
        <v>42</v>
      </c>
      <c r="G40" s="107"/>
      <c r="H40" s="107"/>
      <c r="I40" s="107"/>
      <c r="J40" s="107"/>
      <c r="K40" s="107"/>
      <c r="L40" s="25"/>
      <c r="M40" s="27">
        <f>+M41+M52+M55+M60+M63</f>
        <v>3324581.3</v>
      </c>
    </row>
    <row r="41" spans="1:15" ht="15">
      <c r="A41" s="8"/>
      <c r="B41" s="8"/>
      <c r="C41" s="8" t="s">
        <v>43</v>
      </c>
      <c r="D41" s="8"/>
      <c r="E41" s="8"/>
      <c r="F41" s="101" t="s">
        <v>44</v>
      </c>
      <c r="G41" s="102"/>
      <c r="H41" s="102"/>
      <c r="I41" s="102"/>
      <c r="J41" s="102"/>
      <c r="K41" s="102"/>
      <c r="L41" s="8"/>
      <c r="M41" s="10">
        <f>+M42+M44+M46+M48+M50</f>
        <v>1267628.71</v>
      </c>
    </row>
    <row r="42" spans="1:15" s="33" customFormat="1" ht="12">
      <c r="D42" s="37" t="s">
        <v>45</v>
      </c>
      <c r="F42" s="110" t="s">
        <v>46</v>
      </c>
      <c r="G42" s="111"/>
      <c r="H42" s="111"/>
      <c r="I42" s="111"/>
      <c r="J42" s="111"/>
      <c r="K42" s="111"/>
      <c r="M42" s="35">
        <v>119777.33</v>
      </c>
      <c r="O42" s="33" t="s">
        <v>6</v>
      </c>
    </row>
    <row r="43" spans="1:15" s="33" customFormat="1" ht="12">
      <c r="E43" s="33" t="s">
        <v>47</v>
      </c>
      <c r="F43" s="110" t="s">
        <v>46</v>
      </c>
      <c r="G43" s="111"/>
      <c r="H43" s="111"/>
      <c r="I43" s="111"/>
      <c r="J43" s="111"/>
      <c r="K43" s="111"/>
      <c r="M43" s="35">
        <v>119777.33</v>
      </c>
      <c r="O43" s="33" t="s">
        <v>6</v>
      </c>
    </row>
    <row r="44" spans="1:15" s="33" customFormat="1" ht="12">
      <c r="D44" s="37" t="s">
        <v>48</v>
      </c>
      <c r="F44" s="110" t="s">
        <v>49</v>
      </c>
      <c r="G44" s="111"/>
      <c r="H44" s="111"/>
      <c r="I44" s="111"/>
      <c r="J44" s="111"/>
      <c r="K44" s="111"/>
      <c r="M44" s="35">
        <v>128165</v>
      </c>
      <c r="O44" s="33" t="s">
        <v>6</v>
      </c>
    </row>
    <row r="45" spans="1:15" s="33" customFormat="1" ht="12">
      <c r="E45" s="37" t="s">
        <v>50</v>
      </c>
      <c r="F45" s="110" t="s">
        <v>49</v>
      </c>
      <c r="G45" s="111"/>
      <c r="H45" s="111"/>
      <c r="I45" s="111"/>
      <c r="J45" s="111"/>
      <c r="K45" s="111"/>
      <c r="M45" s="35">
        <v>128165</v>
      </c>
    </row>
    <row r="46" spans="1:15" s="33" customFormat="1" ht="12">
      <c r="D46" s="37" t="s">
        <v>51</v>
      </c>
      <c r="F46" s="110" t="s">
        <v>52</v>
      </c>
      <c r="G46" s="111"/>
      <c r="H46" s="111"/>
      <c r="I46" s="111"/>
      <c r="J46" s="111"/>
      <c r="K46" s="111"/>
      <c r="M46" s="35">
        <v>643.5</v>
      </c>
    </row>
    <row r="47" spans="1:15" s="33" customFormat="1" ht="12">
      <c r="E47" s="37" t="s">
        <v>53</v>
      </c>
      <c r="F47" s="110" t="s">
        <v>52</v>
      </c>
      <c r="G47" s="111"/>
      <c r="H47" s="111"/>
      <c r="I47" s="111"/>
      <c r="J47" s="111"/>
      <c r="K47" s="111"/>
      <c r="M47" s="35">
        <v>643.5</v>
      </c>
    </row>
    <row r="48" spans="1:15" s="33" customFormat="1" ht="12">
      <c r="D48" s="37" t="s">
        <v>54</v>
      </c>
      <c r="F48" s="110" t="s">
        <v>55</v>
      </c>
      <c r="G48" s="111"/>
      <c r="H48" s="111"/>
      <c r="I48" s="111"/>
      <c r="J48" s="111"/>
      <c r="K48" s="111"/>
      <c r="M48" s="35">
        <v>392181.33</v>
      </c>
      <c r="O48" s="33" t="s">
        <v>6</v>
      </c>
    </row>
    <row r="49" spans="1:14" s="33" customFormat="1" ht="12">
      <c r="E49" s="37" t="s">
        <v>56</v>
      </c>
      <c r="F49" s="110" t="s">
        <v>55</v>
      </c>
      <c r="G49" s="111"/>
      <c r="H49" s="111"/>
      <c r="I49" s="111"/>
      <c r="J49" s="111"/>
      <c r="K49" s="111"/>
      <c r="M49" s="35">
        <v>392181.33</v>
      </c>
      <c r="N49" s="33" t="s">
        <v>6</v>
      </c>
    </row>
    <row r="50" spans="1:14" s="33" customFormat="1" ht="12">
      <c r="D50" s="37" t="s">
        <v>57</v>
      </c>
      <c r="F50" s="110" t="s">
        <v>58</v>
      </c>
      <c r="G50" s="111"/>
      <c r="H50" s="111"/>
      <c r="I50" s="111"/>
      <c r="J50" s="111"/>
      <c r="K50" s="111"/>
      <c r="M50" s="35">
        <v>626861.55000000005</v>
      </c>
    </row>
    <row r="51" spans="1:14" s="33" customFormat="1" ht="12">
      <c r="E51" s="34" t="s">
        <v>59</v>
      </c>
      <c r="F51" s="112" t="s">
        <v>60</v>
      </c>
      <c r="G51" s="111"/>
      <c r="H51" s="111"/>
      <c r="I51" s="111"/>
      <c r="J51" s="111"/>
      <c r="K51" s="111"/>
      <c r="M51" s="35">
        <v>626861.55000000005</v>
      </c>
    </row>
    <row r="52" spans="1:14" s="8" customFormat="1" ht="15">
      <c r="C52" s="8" t="s">
        <v>61</v>
      </c>
      <c r="E52" s="11"/>
      <c r="F52" s="11"/>
      <c r="G52" s="105" t="s">
        <v>62</v>
      </c>
      <c r="H52" s="105"/>
      <c r="I52" s="105"/>
      <c r="J52" s="12"/>
      <c r="K52" s="12"/>
      <c r="M52" s="10">
        <v>32741</v>
      </c>
    </row>
    <row r="53" spans="1:14" s="33" customFormat="1" ht="12">
      <c r="D53" s="33" t="s">
        <v>63</v>
      </c>
      <c r="E53" s="34"/>
      <c r="F53" s="34"/>
      <c r="G53" s="97" t="s">
        <v>64</v>
      </c>
      <c r="H53" s="97"/>
      <c r="I53" s="97"/>
      <c r="J53" s="42"/>
      <c r="K53" s="42"/>
      <c r="M53" s="35">
        <v>32741</v>
      </c>
    </row>
    <row r="54" spans="1:14" s="33" customFormat="1" ht="12">
      <c r="E54" s="34" t="s">
        <v>65</v>
      </c>
      <c r="F54" s="34"/>
      <c r="G54" s="97" t="s">
        <v>64</v>
      </c>
      <c r="H54" s="97"/>
      <c r="I54" s="97"/>
      <c r="J54" s="42"/>
      <c r="K54" s="42"/>
      <c r="M54" s="35">
        <v>32741</v>
      </c>
    </row>
    <row r="55" spans="1:14" ht="15">
      <c r="A55" s="8"/>
      <c r="B55" s="8"/>
      <c r="C55" s="11" t="s">
        <v>66</v>
      </c>
      <c r="D55" s="8"/>
      <c r="E55" s="8"/>
      <c r="F55" s="101" t="s">
        <v>67</v>
      </c>
      <c r="G55" s="102"/>
      <c r="H55" s="102"/>
      <c r="I55" s="102"/>
      <c r="J55" s="102"/>
      <c r="K55" s="102"/>
      <c r="L55" s="8"/>
      <c r="M55" s="10">
        <f>+M56+M58</f>
        <v>1240179.22</v>
      </c>
    </row>
    <row r="56" spans="1:14" s="28" customFormat="1" ht="12.75">
      <c r="D56" s="29" t="s">
        <v>68</v>
      </c>
      <c r="F56" s="103" t="s">
        <v>69</v>
      </c>
      <c r="G56" s="104"/>
      <c r="H56" s="104"/>
      <c r="I56" s="104"/>
      <c r="J56" s="104"/>
      <c r="K56" s="104"/>
      <c r="M56" s="30">
        <v>1096470.27</v>
      </c>
    </row>
    <row r="57" spans="1:14" s="28" customFormat="1" ht="12.75">
      <c r="E57" s="29" t="s">
        <v>70</v>
      </c>
      <c r="F57" s="103" t="s">
        <v>69</v>
      </c>
      <c r="G57" s="104"/>
      <c r="H57" s="104"/>
      <c r="I57" s="104"/>
      <c r="J57" s="104"/>
      <c r="K57" s="104"/>
      <c r="M57" s="30">
        <v>1096470.27</v>
      </c>
    </row>
    <row r="58" spans="1:14" s="28" customFormat="1" ht="12.75">
      <c r="D58" s="29" t="s">
        <v>71</v>
      </c>
      <c r="F58" s="103" t="s">
        <v>72</v>
      </c>
      <c r="G58" s="104"/>
      <c r="H58" s="104"/>
      <c r="I58" s="104"/>
      <c r="J58" s="104"/>
      <c r="K58" s="104"/>
      <c r="M58" s="30">
        <v>143708.95000000001</v>
      </c>
    </row>
    <row r="59" spans="1:14" s="28" customFormat="1" ht="12.75">
      <c r="E59" s="29" t="s">
        <v>73</v>
      </c>
      <c r="F59" s="103" t="s">
        <v>72</v>
      </c>
      <c r="G59" s="104"/>
      <c r="H59" s="104"/>
      <c r="I59" s="104"/>
      <c r="J59" s="104"/>
      <c r="K59" s="104"/>
      <c r="M59" s="30">
        <v>143708.95000000001</v>
      </c>
    </row>
    <row r="60" spans="1:14" ht="15">
      <c r="A60" s="8"/>
      <c r="B60" s="8"/>
      <c r="C60" s="11" t="s">
        <v>74</v>
      </c>
      <c r="D60" s="8"/>
      <c r="E60" s="8"/>
      <c r="F60" s="101" t="s">
        <v>75</v>
      </c>
      <c r="G60" s="102"/>
      <c r="H60" s="102"/>
      <c r="I60" s="102"/>
      <c r="J60" s="102"/>
      <c r="K60" s="102"/>
      <c r="L60" s="8"/>
      <c r="M60" s="10">
        <v>300000</v>
      </c>
    </row>
    <row r="61" spans="1:14" s="28" customFormat="1" ht="12.75">
      <c r="D61" s="29" t="s">
        <v>76</v>
      </c>
      <c r="F61" s="103" t="s">
        <v>77</v>
      </c>
      <c r="G61" s="104"/>
      <c r="H61" s="104"/>
      <c r="I61" s="104"/>
      <c r="J61" s="104"/>
      <c r="K61" s="104"/>
      <c r="M61" s="30">
        <v>300000</v>
      </c>
    </row>
    <row r="62" spans="1:14" s="28" customFormat="1" ht="12.75">
      <c r="E62" s="29" t="s">
        <v>78</v>
      </c>
      <c r="F62" s="103" t="s">
        <v>77</v>
      </c>
      <c r="G62" s="104"/>
      <c r="H62" s="104"/>
      <c r="I62" s="104"/>
      <c r="J62" s="104"/>
      <c r="K62" s="104"/>
      <c r="M62" s="30">
        <v>300000</v>
      </c>
    </row>
    <row r="63" spans="1:14" s="28" customFormat="1" ht="16.5" customHeight="1">
      <c r="A63" s="38"/>
      <c r="B63" s="38"/>
      <c r="C63" s="39" t="s">
        <v>79</v>
      </c>
      <c r="D63" s="38"/>
      <c r="E63" s="38"/>
      <c r="F63" s="108" t="s">
        <v>80</v>
      </c>
      <c r="G63" s="109"/>
      <c r="H63" s="109"/>
      <c r="I63" s="109"/>
      <c r="J63" s="109"/>
      <c r="K63" s="109"/>
      <c r="L63" s="38"/>
      <c r="M63" s="40">
        <f>+M64+M66</f>
        <v>484032.37</v>
      </c>
    </row>
    <row r="64" spans="1:14" s="28" customFormat="1" ht="12.75">
      <c r="C64" s="29"/>
      <c r="D64" s="28" t="s">
        <v>81</v>
      </c>
      <c r="F64" s="29"/>
      <c r="G64" s="100" t="s">
        <v>82</v>
      </c>
      <c r="H64" s="100"/>
      <c r="I64" s="100"/>
      <c r="J64" s="32"/>
      <c r="K64" s="32"/>
      <c r="M64" s="30">
        <v>1242.3699999999999</v>
      </c>
    </row>
    <row r="65" spans="1:14" s="28" customFormat="1" ht="12.75">
      <c r="C65" s="29"/>
      <c r="E65" s="28" t="s">
        <v>83</v>
      </c>
      <c r="F65" s="29"/>
      <c r="G65" s="100" t="s">
        <v>82</v>
      </c>
      <c r="H65" s="100"/>
      <c r="I65" s="100"/>
      <c r="J65" s="32"/>
      <c r="K65" s="32"/>
      <c r="M65" s="30">
        <v>1242.3699999999999</v>
      </c>
    </row>
    <row r="66" spans="1:14" s="28" customFormat="1" ht="12.75">
      <c r="D66" s="29" t="s">
        <v>84</v>
      </c>
      <c r="F66" s="103" t="s">
        <v>85</v>
      </c>
      <c r="G66" s="104"/>
      <c r="H66" s="104"/>
      <c r="I66" s="104"/>
      <c r="J66" s="104"/>
      <c r="K66" s="104"/>
      <c r="M66" s="30">
        <f>+M67+M68</f>
        <v>482790</v>
      </c>
    </row>
    <row r="67" spans="1:14" s="28" customFormat="1" ht="12.75">
      <c r="E67" s="29" t="s">
        <v>86</v>
      </c>
      <c r="F67" s="103" t="s">
        <v>87</v>
      </c>
      <c r="G67" s="104"/>
      <c r="H67" s="104"/>
      <c r="I67" s="104"/>
      <c r="J67" s="104"/>
      <c r="K67" s="104"/>
      <c r="M67" s="30">
        <v>11682</v>
      </c>
    </row>
    <row r="68" spans="1:14" s="28" customFormat="1" ht="12.75">
      <c r="E68" s="29" t="s">
        <v>88</v>
      </c>
      <c r="F68" s="103" t="s">
        <v>89</v>
      </c>
      <c r="G68" s="104"/>
      <c r="H68" s="104"/>
      <c r="I68" s="104"/>
      <c r="J68" s="104"/>
      <c r="K68" s="104"/>
      <c r="M68" s="30">
        <v>471108</v>
      </c>
      <c r="N68" s="30"/>
    </row>
    <row r="69" spans="1:14" s="28" customFormat="1" ht="12.75">
      <c r="E69" s="29"/>
      <c r="F69" s="29"/>
      <c r="G69" s="32"/>
      <c r="H69" s="32"/>
      <c r="I69" s="32"/>
      <c r="J69" s="32"/>
      <c r="K69" s="32"/>
      <c r="M69" s="30"/>
      <c r="N69" s="40">
        <f>M40</f>
        <v>3324581.3</v>
      </c>
    </row>
    <row r="70" spans="1:14" ht="15.75">
      <c r="A70" s="25"/>
      <c r="B70" s="36">
        <v>2.2999999999999998</v>
      </c>
      <c r="C70" s="25"/>
      <c r="D70" s="25"/>
      <c r="E70" s="25"/>
      <c r="F70" s="106" t="s">
        <v>90</v>
      </c>
      <c r="G70" s="107"/>
      <c r="H70" s="107"/>
      <c r="I70" s="107"/>
      <c r="J70" s="107"/>
      <c r="K70" s="107"/>
      <c r="L70" s="25"/>
      <c r="M70" s="27">
        <f>+M71+M74+M77+M80</f>
        <v>132247.57999999999</v>
      </c>
    </row>
    <row r="71" spans="1:14" ht="15">
      <c r="A71" s="8"/>
      <c r="B71" s="9"/>
      <c r="C71" s="8" t="s">
        <v>91</v>
      </c>
      <c r="D71" s="8"/>
      <c r="E71" s="8"/>
      <c r="F71" s="11"/>
      <c r="G71" s="105" t="s">
        <v>92</v>
      </c>
      <c r="H71" s="105"/>
      <c r="I71" s="105"/>
      <c r="J71" s="12"/>
      <c r="K71" s="12"/>
      <c r="L71" s="8"/>
      <c r="M71" s="10">
        <v>10649.2</v>
      </c>
    </row>
    <row r="72" spans="1:14" s="28" customFormat="1" ht="12.75">
      <c r="B72" s="43"/>
      <c r="D72" s="28" t="s">
        <v>93</v>
      </c>
      <c r="F72" s="29"/>
      <c r="G72" s="100" t="s">
        <v>94</v>
      </c>
      <c r="H72" s="100"/>
      <c r="I72" s="100"/>
      <c r="J72" s="32"/>
      <c r="K72" s="32"/>
      <c r="M72" s="30">
        <v>10649.2</v>
      </c>
    </row>
    <row r="73" spans="1:14" s="28" customFormat="1" ht="12.75">
      <c r="B73" s="43"/>
      <c r="E73" s="28" t="s">
        <v>95</v>
      </c>
      <c r="F73" s="29"/>
      <c r="G73" s="100" t="s">
        <v>94</v>
      </c>
      <c r="H73" s="100"/>
      <c r="I73" s="100"/>
      <c r="J73" s="32"/>
      <c r="K73" s="32"/>
      <c r="M73" s="30">
        <v>10649.2</v>
      </c>
      <c r="N73" s="30"/>
    </row>
    <row r="74" spans="1:14" ht="15">
      <c r="A74" s="8"/>
      <c r="B74" s="9"/>
      <c r="C74" s="8" t="s">
        <v>96</v>
      </c>
      <c r="D74" s="8"/>
      <c r="E74" s="8"/>
      <c r="F74" s="11"/>
      <c r="G74" s="89" t="s">
        <v>97</v>
      </c>
      <c r="H74" s="89"/>
      <c r="I74" s="89"/>
      <c r="J74" s="12"/>
      <c r="K74" s="12"/>
      <c r="L74" s="8"/>
      <c r="M74" s="10">
        <v>31860</v>
      </c>
      <c r="N74" s="7"/>
    </row>
    <row r="75" spans="1:14" s="28" customFormat="1" ht="12.75">
      <c r="B75" s="43"/>
      <c r="D75" s="28" t="s">
        <v>98</v>
      </c>
      <c r="F75" s="29"/>
      <c r="G75" s="100" t="s">
        <v>99</v>
      </c>
      <c r="H75" s="100"/>
      <c r="I75" s="100"/>
      <c r="J75" s="32"/>
      <c r="K75" s="32"/>
      <c r="M75" s="30">
        <v>31860</v>
      </c>
      <c r="N75" s="30"/>
    </row>
    <row r="76" spans="1:14" s="28" customFormat="1" ht="12.75">
      <c r="B76" s="43"/>
      <c r="E76" s="28" t="s">
        <v>100</v>
      </c>
      <c r="F76" s="29"/>
      <c r="G76" s="100" t="s">
        <v>99</v>
      </c>
      <c r="H76" s="100"/>
      <c r="I76" s="100"/>
      <c r="J76" s="32"/>
      <c r="K76" s="32"/>
      <c r="M76" s="30">
        <v>31860</v>
      </c>
      <c r="N76" s="30"/>
    </row>
    <row r="77" spans="1:14" ht="15">
      <c r="A77" s="8"/>
      <c r="B77" s="8"/>
      <c r="C77" s="11" t="s">
        <v>101</v>
      </c>
      <c r="D77" s="8"/>
      <c r="E77" s="8"/>
      <c r="F77" s="101" t="s">
        <v>102</v>
      </c>
      <c r="G77" s="102"/>
      <c r="H77" s="102"/>
      <c r="I77" s="102"/>
      <c r="J77" s="102"/>
      <c r="K77" s="102"/>
      <c r="L77" s="8"/>
      <c r="M77" s="10">
        <v>81017.09</v>
      </c>
      <c r="N77" s="7"/>
    </row>
    <row r="78" spans="1:14" s="28" customFormat="1" ht="12.75">
      <c r="D78" s="29" t="s">
        <v>103</v>
      </c>
      <c r="F78" s="103" t="s">
        <v>104</v>
      </c>
      <c r="G78" s="104"/>
      <c r="H78" s="104"/>
      <c r="I78" s="104"/>
      <c r="J78" s="104"/>
      <c r="K78" s="104"/>
      <c r="M78" s="30">
        <v>81017.09</v>
      </c>
      <c r="N78" s="30"/>
    </row>
    <row r="79" spans="1:14" s="28" customFormat="1" ht="12.75">
      <c r="E79" s="29" t="s">
        <v>105</v>
      </c>
      <c r="F79" s="103" t="s">
        <v>104</v>
      </c>
      <c r="G79" s="104"/>
      <c r="H79" s="104"/>
      <c r="I79" s="104"/>
      <c r="J79" s="104"/>
      <c r="K79" s="104"/>
      <c r="M79" s="30">
        <v>81017.09</v>
      </c>
      <c r="N79" s="30"/>
    </row>
    <row r="80" spans="1:14" ht="15">
      <c r="A80" s="8"/>
      <c r="B80" s="9"/>
      <c r="C80" s="8" t="s">
        <v>106</v>
      </c>
      <c r="D80" s="8"/>
      <c r="E80" s="8"/>
      <c r="F80" s="11"/>
      <c r="G80" s="105" t="s">
        <v>107</v>
      </c>
      <c r="H80" s="105"/>
      <c r="I80" s="105"/>
      <c r="J80" s="12"/>
      <c r="K80" s="12"/>
      <c r="L80" s="8"/>
      <c r="M80" s="10">
        <v>8721.2900000000009</v>
      </c>
      <c r="N80" s="7"/>
    </row>
    <row r="81" spans="1:14" s="33" customFormat="1" ht="12">
      <c r="B81" s="44"/>
      <c r="D81" s="33" t="s">
        <v>108</v>
      </c>
      <c r="F81" s="34"/>
      <c r="G81" s="97" t="s">
        <v>109</v>
      </c>
      <c r="H81" s="97"/>
      <c r="I81" s="97"/>
      <c r="J81" s="42"/>
      <c r="K81" s="42"/>
      <c r="M81" s="35">
        <v>8721.2900000000009</v>
      </c>
      <c r="N81" s="35"/>
    </row>
    <row r="82" spans="1:14" s="33" customFormat="1" ht="12">
      <c r="B82" s="44"/>
      <c r="E82" s="33" t="s">
        <v>110</v>
      </c>
      <c r="F82" s="34"/>
      <c r="G82" s="97" t="s">
        <v>109</v>
      </c>
      <c r="H82" s="97"/>
      <c r="I82" s="97"/>
      <c r="J82" s="42"/>
      <c r="K82" s="42"/>
      <c r="M82" s="35">
        <v>8721.2900000000009</v>
      </c>
      <c r="N82" s="35"/>
    </row>
    <row r="83" spans="1:14" s="33" customFormat="1" ht="12">
      <c r="B83" s="44"/>
      <c r="F83" s="34"/>
      <c r="G83" s="46"/>
      <c r="H83" s="46"/>
      <c r="I83" s="46"/>
      <c r="J83" s="42"/>
      <c r="K83" s="42"/>
      <c r="M83" s="35"/>
      <c r="N83" s="41">
        <f>M70</f>
        <v>132247.57999999999</v>
      </c>
    </row>
    <row r="84" spans="1:14" ht="15.75">
      <c r="A84" s="25"/>
      <c r="B84" s="25">
        <v>2.7</v>
      </c>
      <c r="C84" s="25"/>
      <c r="D84" s="25"/>
      <c r="E84" s="25"/>
      <c r="F84" s="25"/>
      <c r="G84" s="98" t="s">
        <v>111</v>
      </c>
      <c r="H84" s="98"/>
      <c r="I84" s="98"/>
      <c r="J84" s="25"/>
      <c r="K84" s="25"/>
      <c r="L84" s="25"/>
      <c r="M84" s="27">
        <v>2198794.2400000002</v>
      </c>
    </row>
    <row r="85" spans="1:14" s="28" customFormat="1" ht="12.75">
      <c r="C85" s="28" t="s">
        <v>112</v>
      </c>
      <c r="G85" s="99" t="s">
        <v>113</v>
      </c>
      <c r="H85" s="99"/>
      <c r="I85" s="99"/>
      <c r="M85" s="30">
        <v>2198794.2400000002</v>
      </c>
    </row>
    <row r="86" spans="1:14" s="28" customFormat="1" ht="12.75">
      <c r="D86" s="28" t="s">
        <v>114</v>
      </c>
      <c r="G86" s="99" t="s">
        <v>115</v>
      </c>
      <c r="H86" s="99"/>
      <c r="I86" s="99"/>
      <c r="M86" s="30">
        <v>2198794.2400000002</v>
      </c>
      <c r="N86" s="30"/>
    </row>
    <row r="87" spans="1:14" s="28" customFormat="1" ht="12.75">
      <c r="E87" s="28" t="s">
        <v>116</v>
      </c>
      <c r="G87" s="99" t="s">
        <v>115</v>
      </c>
      <c r="H87" s="99"/>
      <c r="I87" s="99"/>
      <c r="M87" s="30">
        <v>2198794.2400000002</v>
      </c>
    </row>
    <row r="88" spans="1:14">
      <c r="N88" s="45">
        <f>M84</f>
        <v>2198794.2400000002</v>
      </c>
    </row>
    <row r="91" spans="1:14" ht="15">
      <c r="G91" s="90" t="s">
        <v>125</v>
      </c>
      <c r="H91" s="91"/>
      <c r="I91" s="91"/>
      <c r="J91" s="88"/>
      <c r="K91" s="88"/>
      <c r="N91" s="6">
        <f>N88+N83+N69+N39</f>
        <v>14366697.870000001</v>
      </c>
    </row>
    <row r="92" spans="1:14" ht="15">
      <c r="G92" s="92" t="s">
        <v>153</v>
      </c>
      <c r="H92" s="92"/>
      <c r="I92" s="92"/>
      <c r="J92" s="88"/>
      <c r="K92" s="88"/>
      <c r="N92" s="7">
        <v>36708.629999999997</v>
      </c>
    </row>
    <row r="93" spans="1:14" ht="15.75">
      <c r="A93" s="47"/>
      <c r="B93" s="47"/>
      <c r="C93" s="47"/>
      <c r="D93" s="47"/>
      <c r="E93" s="47"/>
      <c r="F93" s="47"/>
      <c r="G93" s="93" t="s">
        <v>126</v>
      </c>
      <c r="H93" s="94"/>
      <c r="I93" s="94"/>
      <c r="J93" s="94"/>
      <c r="K93" s="94"/>
      <c r="L93" s="47"/>
      <c r="M93" s="48"/>
      <c r="N93" s="49">
        <f>N91+N92</f>
        <v>14403406.500000002</v>
      </c>
    </row>
    <row r="94" spans="1:14" ht="15.75">
      <c r="A94" s="47"/>
      <c r="B94" s="47"/>
      <c r="C94" s="47"/>
      <c r="D94" s="47"/>
      <c r="E94" s="47"/>
      <c r="F94" s="47"/>
      <c r="G94" s="93" t="s">
        <v>127</v>
      </c>
      <c r="H94" s="94"/>
      <c r="I94" s="94"/>
      <c r="J94" s="94"/>
      <c r="K94" s="94"/>
      <c r="L94" s="47"/>
      <c r="M94" s="48"/>
      <c r="N94" s="49">
        <f>N13-N93</f>
        <v>34583690.519999996</v>
      </c>
    </row>
    <row r="95" spans="1:14" ht="15">
      <c r="G95" s="10"/>
      <c r="H95" s="8"/>
      <c r="I95" s="8"/>
      <c r="J95" s="8"/>
      <c r="K95" s="8"/>
    </row>
    <row r="96" spans="1:14" ht="15">
      <c r="G96" s="95" t="s">
        <v>129</v>
      </c>
      <c r="H96" s="96"/>
      <c r="I96" s="96"/>
      <c r="J96" s="88"/>
      <c r="K96" s="88"/>
      <c r="N96" s="7">
        <v>34583690.520000003</v>
      </c>
    </row>
    <row r="97" spans="7:19" ht="15">
      <c r="G97" s="10"/>
      <c r="H97" s="8"/>
      <c r="I97" s="8"/>
      <c r="J97" s="8"/>
      <c r="K97" s="8"/>
      <c r="N97" s="6">
        <f>N94-N96</f>
        <v>0</v>
      </c>
    </row>
    <row r="98" spans="7:19" ht="15">
      <c r="G98" s="85" t="s">
        <v>128</v>
      </c>
      <c r="H98" s="86"/>
      <c r="I98" s="86"/>
      <c r="J98" s="86"/>
      <c r="K98" s="86"/>
    </row>
    <row r="99" spans="7:19" ht="15">
      <c r="G99" s="87"/>
      <c r="H99" s="88"/>
      <c r="I99" s="88"/>
      <c r="J99" s="88"/>
      <c r="K99" s="88"/>
    </row>
    <row r="101" spans="7:19">
      <c r="Q101" s="50" t="s">
        <v>130</v>
      </c>
    </row>
    <row r="102" spans="7:19">
      <c r="Q102" s="50" t="s">
        <v>131</v>
      </c>
    </row>
    <row r="103" spans="7:19">
      <c r="Q103" s="50" t="s">
        <v>138</v>
      </c>
    </row>
    <row r="104" spans="7:19">
      <c r="Q104" s="51"/>
    </row>
    <row r="105" spans="7:19">
      <c r="Q105" s="51"/>
    </row>
    <row r="106" spans="7:19" ht="15">
      <c r="Q106" s="52" t="s">
        <v>5</v>
      </c>
      <c r="R106" s="53">
        <f>N13</f>
        <v>48987097.019999996</v>
      </c>
    </row>
    <row r="107" spans="7:19">
      <c r="Q107" s="51" t="s">
        <v>132</v>
      </c>
      <c r="R107" s="6">
        <f>N39</f>
        <v>8711074.75</v>
      </c>
      <c r="S107" s="55">
        <f>R107/$R$111</f>
        <v>0.60633799282367729</v>
      </c>
    </row>
    <row r="108" spans="7:19">
      <c r="Q108" s="51" t="s">
        <v>133</v>
      </c>
      <c r="R108" s="6">
        <f>N69</f>
        <v>3324581.3</v>
      </c>
      <c r="S108" s="55">
        <f t="shared" ref="S108:S110" si="0">R108/$R$111</f>
        <v>0.23140886862681687</v>
      </c>
    </row>
    <row r="109" spans="7:19">
      <c r="Q109" s="51" t="s">
        <v>134</v>
      </c>
      <c r="R109" s="6">
        <f>N83</f>
        <v>132247.57999999999</v>
      </c>
      <c r="S109" s="55">
        <f t="shared" si="0"/>
        <v>9.2051479885405275E-3</v>
      </c>
    </row>
    <row r="110" spans="7:19">
      <c r="Q110" s="51" t="s">
        <v>111</v>
      </c>
      <c r="R110" s="6">
        <f>N88</f>
        <v>2198794.2400000002</v>
      </c>
      <c r="S110" s="55">
        <f t="shared" si="0"/>
        <v>0.1530479905609653</v>
      </c>
    </row>
    <row r="111" spans="7:19">
      <c r="Q111" s="52" t="s">
        <v>135</v>
      </c>
      <c r="R111" s="6">
        <f>SUM(R107:R110)</f>
        <v>14366697.870000001</v>
      </c>
      <c r="S111" s="56">
        <f>SUM(S107:S110)</f>
        <v>1</v>
      </c>
    </row>
    <row r="112" spans="7:19">
      <c r="Q112" s="52" t="s">
        <v>152</v>
      </c>
      <c r="R112" s="6">
        <f>N92</f>
        <v>36708.629999999997</v>
      </c>
    </row>
    <row r="113" spans="17:18">
      <c r="Q113" s="52" t="s">
        <v>136</v>
      </c>
      <c r="R113" s="54">
        <f>R111+R112</f>
        <v>14403406.500000002</v>
      </c>
    </row>
    <row r="114" spans="17:18" ht="15">
      <c r="Q114" s="52" t="s">
        <v>137</v>
      </c>
      <c r="R114" s="53">
        <f>R106-R113</f>
        <v>34583690.519999996</v>
      </c>
    </row>
  </sheetData>
  <mergeCells count="83">
    <mergeCell ref="A12:G12"/>
    <mergeCell ref="A7:M7"/>
    <mergeCell ref="A8:M8"/>
    <mergeCell ref="A9:M9"/>
    <mergeCell ref="A10:M10"/>
    <mergeCell ref="A11:I11"/>
    <mergeCell ref="G28:I28"/>
    <mergeCell ref="A13:F13"/>
    <mergeCell ref="F18:K18"/>
    <mergeCell ref="F19:K19"/>
    <mergeCell ref="F20:K20"/>
    <mergeCell ref="F21:K21"/>
    <mergeCell ref="F22:K22"/>
    <mergeCell ref="G16:K16"/>
    <mergeCell ref="G17:K17"/>
    <mergeCell ref="F23:K23"/>
    <mergeCell ref="F24:K24"/>
    <mergeCell ref="G25:I25"/>
    <mergeCell ref="G26:I26"/>
    <mergeCell ref="G27:I27"/>
    <mergeCell ref="F42:K42"/>
    <mergeCell ref="G29:I29"/>
    <mergeCell ref="G31:I31"/>
    <mergeCell ref="F32:K32"/>
    <mergeCell ref="F33:K33"/>
    <mergeCell ref="F34:K34"/>
    <mergeCell ref="F35:K35"/>
    <mergeCell ref="G30:I30"/>
    <mergeCell ref="F36:K36"/>
    <mergeCell ref="F37:K37"/>
    <mergeCell ref="F38:K38"/>
    <mergeCell ref="F40:K40"/>
    <mergeCell ref="F41:K41"/>
    <mergeCell ref="G54:I54"/>
    <mergeCell ref="F43:K43"/>
    <mergeCell ref="F44:K44"/>
    <mergeCell ref="F45:K45"/>
    <mergeCell ref="F46:K46"/>
    <mergeCell ref="F47:K47"/>
    <mergeCell ref="F48:K48"/>
    <mergeCell ref="F49:K49"/>
    <mergeCell ref="F50:K50"/>
    <mergeCell ref="F51:K51"/>
    <mergeCell ref="G52:I52"/>
    <mergeCell ref="G53:I53"/>
    <mergeCell ref="F66:K66"/>
    <mergeCell ref="F55:K55"/>
    <mergeCell ref="F56:K56"/>
    <mergeCell ref="F57:K57"/>
    <mergeCell ref="F58:K58"/>
    <mergeCell ref="F59:K59"/>
    <mergeCell ref="F60:K60"/>
    <mergeCell ref="F61:K61"/>
    <mergeCell ref="F62:K62"/>
    <mergeCell ref="F63:K63"/>
    <mergeCell ref="G64:I64"/>
    <mergeCell ref="G65:I65"/>
    <mergeCell ref="F77:K77"/>
    <mergeCell ref="F78:K78"/>
    <mergeCell ref="F79:K79"/>
    <mergeCell ref="G80:I80"/>
    <mergeCell ref="F67:K67"/>
    <mergeCell ref="F68:K68"/>
    <mergeCell ref="F70:K70"/>
    <mergeCell ref="G71:I71"/>
    <mergeCell ref="G72:I72"/>
    <mergeCell ref="G73:I73"/>
    <mergeCell ref="G98:K98"/>
    <mergeCell ref="G99:K99"/>
    <mergeCell ref="G74:I74"/>
    <mergeCell ref="G91:K91"/>
    <mergeCell ref="G92:K92"/>
    <mergeCell ref="G93:K93"/>
    <mergeCell ref="G94:K94"/>
    <mergeCell ref="G96:K96"/>
    <mergeCell ref="G81:I81"/>
    <mergeCell ref="G82:I82"/>
    <mergeCell ref="G84:I84"/>
    <mergeCell ref="G85:I85"/>
    <mergeCell ref="G86:I86"/>
    <mergeCell ref="G87:I87"/>
    <mergeCell ref="G75:I75"/>
    <mergeCell ref="G76:I76"/>
  </mergeCells>
  <pageMargins left="0.21" right="0.38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2014-08-05T15:12:49Z</cp:lastPrinted>
  <dcterms:created xsi:type="dcterms:W3CDTF">2014-08-04T17:46:35Z</dcterms:created>
  <dcterms:modified xsi:type="dcterms:W3CDTF">2014-08-05T15:12:51Z</dcterms:modified>
</cp:coreProperties>
</file>