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55" windowHeight="7935" tabRatio="603" activeTab="2"/>
  </bookViews>
  <sheets>
    <sheet name="Grafico" sheetId="5" r:id="rId1"/>
    <sheet name="Resumen " sheetId="6" r:id="rId2"/>
    <sheet name="EJECUCION" sheetId="1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O37" i="1"/>
  <c r="S134"/>
  <c r="O12"/>
  <c r="N104" l="1"/>
  <c r="N108"/>
  <c r="N106"/>
  <c r="N85"/>
  <c r="N84" s="1"/>
  <c r="N51"/>
  <c r="N103" l="1"/>
  <c r="N59"/>
  <c r="N22"/>
  <c r="G21" i="6"/>
  <c r="G25" s="1"/>
  <c r="N64" i="1"/>
  <c r="N63" s="1"/>
  <c r="N54"/>
  <c r="N82"/>
  <c r="N88"/>
  <c r="N87" s="1"/>
  <c r="N49"/>
  <c r="N48" s="1"/>
  <c r="S127" l="1"/>
  <c r="N102" l="1"/>
  <c r="O110" s="1"/>
  <c r="S131" s="1"/>
  <c r="N91"/>
  <c r="N81"/>
  <c r="N95"/>
  <c r="N24" l="1"/>
  <c r="N28"/>
  <c r="N27" s="1"/>
  <c r="N61" l="1"/>
  <c r="N79" l="1"/>
  <c r="N69"/>
  <c r="N67"/>
  <c r="N46"/>
  <c r="N44"/>
  <c r="N42"/>
  <c r="N40"/>
  <c r="N39" s="1"/>
  <c r="N66" l="1"/>
  <c r="N99"/>
  <c r="N97"/>
  <c r="N74"/>
  <c r="N73" s="1"/>
  <c r="N93"/>
  <c r="N77"/>
  <c r="N76" s="1"/>
  <c r="N57"/>
  <c r="N56" s="1"/>
  <c r="N38" s="1"/>
  <c r="N35"/>
  <c r="N33"/>
  <c r="N31"/>
  <c r="N20"/>
  <c r="N19" s="1"/>
  <c r="N90" l="1"/>
  <c r="N72" s="1"/>
  <c r="N30"/>
  <c r="N18" s="1"/>
  <c r="S133"/>
  <c r="O71" l="1"/>
  <c r="S129" s="1"/>
  <c r="S128" l="1"/>
  <c r="O101"/>
  <c r="S130" l="1"/>
  <c r="O115"/>
  <c r="O117" s="1"/>
  <c r="O118" s="1"/>
  <c r="O121" s="1"/>
  <c r="S132"/>
  <c r="S135" s="1"/>
  <c r="T130" l="1"/>
  <c r="T131"/>
  <c r="T128"/>
  <c r="T129"/>
  <c r="T132" l="1"/>
</calcChain>
</file>

<file path=xl/sharedStrings.xml><?xml version="1.0" encoding="utf-8"?>
<sst xmlns="http://schemas.openxmlformats.org/spreadsheetml/2006/main" count="226" uniqueCount="191">
  <si>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</si>
  <si>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</si>
  <si>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</si>
  <si>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</si>
  <si>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</si>
  <si>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</si>
  <si>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</si>
  <si>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</si>
  <si>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</si>
  <si>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</si>
  <si>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</si>
  <si>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</si>
  <si>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</si>
  <si>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</si>
  <si>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</si>
  <si>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</si>
  <si>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2.1.1.5</t>
  </si>
  <si>
    <t>Prestaciones laborales</t>
  </si>
  <si>
    <t>2.1.1.5.01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</si>
  <si>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</si>
  <si>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</si>
  <si>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</si>
  <si>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</si>
  <si>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</si>
  <si>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</si>
  <si>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</si>
  <si>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</si>
  <si>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</si>
  <si>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</si>
  <si>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</si>
  <si>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</si>
  <si>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</si>
  <si>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</si>
  <si>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</si>
  <si>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</si>
  <si>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</si>
  <si>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</si>
  <si>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</si>
  <si>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</si>
  <si>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</si>
  <si>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</si>
  <si>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</si>
  <si>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</si>
  <si>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</si>
  <si>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</si>
  <si>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</si>
  <si>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2.2.2</t>
  </si>
  <si>
    <t>PUBLICIDAD IMPRESIÓN Y ENCUADERNACION</t>
  </si>
  <si>
    <t>2.2.2.2</t>
  </si>
  <si>
    <t>Impresión y encuadernación</t>
  </si>
  <si>
    <t>2.2.2.2.01</t>
  </si>
  <si>
    <t>2.2.4</t>
  </si>
  <si>
    <t>Transporte y Amacenaje</t>
  </si>
  <si>
    <t>2.2.4.1</t>
  </si>
  <si>
    <t>Pasajes</t>
  </si>
  <si>
    <t>2.2.5</t>
  </si>
  <si>
    <t>ALQUILERES Y RENTAS</t>
  </si>
  <si>
    <t>2.2.5.1</t>
  </si>
  <si>
    <t>Alquilleres y rentas de edificios y locales</t>
  </si>
  <si>
    <t>2.2.5.1.01</t>
  </si>
  <si>
    <t>2.2.5.4</t>
  </si>
  <si>
    <t>Alquileres de equipos de transporte, tracción y elevación</t>
  </si>
  <si>
    <t>2.2.5.4.01</t>
  </si>
  <si>
    <t>2.2.8</t>
  </si>
  <si>
    <t>OTROS SERVICIOS NO PERSONALES</t>
  </si>
  <si>
    <t>2.2.8.2</t>
  </si>
  <si>
    <t>Comision y Gastos Bancarios</t>
  </si>
  <si>
    <t>2.2.8.2.1</t>
  </si>
  <si>
    <t>2.2.8.7</t>
  </si>
  <si>
    <t>Servicios Técnicos y Profesionales</t>
  </si>
  <si>
    <t>2.2.8.7.06</t>
  </si>
  <si>
    <t>Otros servicios técnicos profesionales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</si>
  <si>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</si>
  <si>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</si>
  <si>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</si>
  <si>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</si>
  <si>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</si>
  <si>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</si>
  <si>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</si>
  <si>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</si>
  <si>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2.3.3.2</t>
  </si>
  <si>
    <t>Productos de papel y cartón</t>
  </si>
  <si>
    <t>2.3.3.2.01</t>
  </si>
  <si>
    <t>2.3.9</t>
  </si>
  <si>
    <t>PRODUCTOS Y UTILES VARIOS</t>
  </si>
  <si>
    <t>2.3.9.2</t>
  </si>
  <si>
    <t>Utiles de escritorio, oficina informática y de enseñanza</t>
  </si>
  <si>
    <t>2.3.9.2.01</t>
  </si>
  <si>
    <t>2.3.9.6</t>
  </si>
  <si>
    <t>Proctudos electricos y afines</t>
  </si>
  <si>
    <t>2.3.9.6.01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</si>
  <si>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</si>
  <si>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</si>
  <si>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</si>
  <si>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</si>
  <si>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</si>
  <si>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</si>
  <si>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</si>
  <si>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</si>
  <si>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</si>
  <si>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</si>
  <si>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</si>
  <si>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</si>
  <si>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</si>
  <si>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</si>
  <si>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</si>
  <si>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</si>
  <si>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</si>
  <si>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</si>
  <si>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</si>
  <si>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</si>
  <si>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Retenciones por pagar</t>
  </si>
  <si>
    <t>Total de Desembolsos</t>
  </si>
  <si>
    <t>BALANCE DISPONIBLE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</si>
  <si>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</si>
  <si>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</si>
  <si>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</si>
  <si>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</si>
  <si>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</si>
  <si>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</si>
  <si>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</si>
  <si>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</si>
  <si>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</si>
  <si>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</si>
  <si>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2.3.3.4</t>
  </si>
  <si>
    <t>Libros, revistas y periódicos</t>
  </si>
  <si>
    <t>2.3.3.4.01</t>
  </si>
  <si>
    <t>BIENES MUEBLES, INMUEBLES E INTAGIBLES</t>
  </si>
  <si>
    <t>2.2.7</t>
  </si>
  <si>
    <t>SERVICIOS DE CONSERVACIÓN, REPARACIONES MENORES E INSTALACIONES TEMPORALES</t>
  </si>
  <si>
    <t>2.3.9.1</t>
  </si>
  <si>
    <t>2.3.9.1.01</t>
  </si>
  <si>
    <t>Material para limpieza</t>
  </si>
  <si>
    <t>2.1.1.5.04</t>
  </si>
  <si>
    <t>Porporcion de vacaciones no distriuida</t>
  </si>
  <si>
    <t>2.1.3</t>
  </si>
  <si>
    <t>Dietas y Gastos de Representacion</t>
  </si>
  <si>
    <t>2.1.3.2</t>
  </si>
  <si>
    <t xml:space="preserve">Gastos de Representacion </t>
  </si>
  <si>
    <t>2.1.3.2.01</t>
  </si>
  <si>
    <t>Gastos de Representacion en el pais</t>
  </si>
  <si>
    <t>2.3.9.5</t>
  </si>
  <si>
    <t>Utiles de cocina y comedor</t>
  </si>
  <si>
    <t>2.3.9.5.01</t>
  </si>
  <si>
    <t>2.3.4</t>
  </si>
  <si>
    <t>PRODUCTOS FARMACEUTICOS</t>
  </si>
  <si>
    <t>2.3.4.1</t>
  </si>
  <si>
    <t>Productos Medicinales</t>
  </si>
  <si>
    <t>2.3.4.1.01</t>
  </si>
  <si>
    <t>2.6.1</t>
  </si>
  <si>
    <t>Mobiliario y equipo</t>
  </si>
  <si>
    <t>Electrodomesticos</t>
  </si>
  <si>
    <t>2.3.7</t>
  </si>
  <si>
    <t>2.3.7.1</t>
  </si>
  <si>
    <t>Combustibles y lubricantes</t>
  </si>
  <si>
    <t>2.3.7.1.01</t>
  </si>
  <si>
    <t>COMBUSTIBLES, LUBRICANTES, PRODUCTOS QUÍMICOS Y CONEXOS</t>
  </si>
  <si>
    <t>Otros mobiliarios y equipos no identificados precedentemente</t>
  </si>
  <si>
    <t>2.6.1.9.01</t>
  </si>
  <si>
    <t>2.6.1.9</t>
  </si>
  <si>
    <t>2.2.7.2</t>
  </si>
  <si>
    <t>Mantenimento y reparacion de equipos de transporte, traccion y elevacon</t>
  </si>
  <si>
    <t>2.2.7.2.01</t>
  </si>
  <si>
    <t>Mantenimento y reparación de equipos de transporte, tracción y elevación</t>
  </si>
  <si>
    <t>Periodo del 01 al  31 de  Octubre  2014</t>
  </si>
  <si>
    <t>BALANCE DISPONIBLE PARA COMPROMISOS PENDIENTES AL 30 DE SEPTIEMBRE 2014</t>
  </si>
  <si>
    <t xml:space="preserve">TOTAL INCRESOS POR PRESUPUESTO MES DE OCTUBRE 2014 </t>
  </si>
  <si>
    <t>2.2.5.3</t>
  </si>
  <si>
    <t>2.2.5.3.01</t>
  </si>
  <si>
    <t>Alquileres de maquinarias y equipos</t>
  </si>
  <si>
    <t>BCE NETO AL 31/10/2014</t>
  </si>
  <si>
    <t>Viaticos</t>
  </si>
  <si>
    <t xml:space="preserve">Viaticos dentro del pais </t>
  </si>
  <si>
    <t>Viaticos fuera del pais</t>
  </si>
  <si>
    <t>2.2.3.1</t>
  </si>
  <si>
    <t>2.2.3.2</t>
  </si>
  <si>
    <t>2.2.3</t>
  </si>
  <si>
    <t>Productos De Minerales, Metalicos y no Metalicos</t>
  </si>
  <si>
    <t>Productos de vidrio, loza y porcelana</t>
  </si>
  <si>
    <t>Productos de vidrios</t>
  </si>
  <si>
    <t>2.3.6.2.01</t>
  </si>
  <si>
    <t>2.3.6</t>
  </si>
  <si>
    <t>2.3.6.2</t>
  </si>
  <si>
    <t>2.6.1.1</t>
  </si>
  <si>
    <t>Muebles de oficina y estanteria</t>
  </si>
  <si>
    <t>2.6.1.1.01</t>
  </si>
  <si>
    <t>2.6.1.7</t>
  </si>
  <si>
    <t>OCTUBRE 2014</t>
  </si>
  <si>
    <t>Del 1ro. al 31 de Octubre 2014</t>
  </si>
  <si>
    <t xml:space="preserve"> - Balance disponible al 30/09/2014</t>
  </si>
  <si>
    <t>BALANCE  DISPONIBLE AL 31/10/2014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</si>
</sst>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4D4D4D"/>
      <name val="Arial"/>
      <family val="2"/>
    </font>
    <font>
      <b/>
      <sz val="12"/>
      <color rgb="FF4D4D4D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4D4D4D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1"/>
      <color rgb="FF4D4D4D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4D4D4D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Protection="0">
      <alignment wrapText="1"/>
    </xf>
  </cellStyleXfs>
  <cellXfs count="153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5" fillId="0" borderId="0" xfId="1" applyFont="1" applyFill="1" applyBorder="1"/>
    <xf numFmtId="0" fontId="3" fillId="2" borderId="0" xfId="0" applyFont="1" applyFill="1" applyBorder="1"/>
    <xf numFmtId="43" fontId="3" fillId="2" borderId="0" xfId="1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9" fillId="0" borderId="0" xfId="0" applyFont="1" applyFill="1" applyBorder="1"/>
    <xf numFmtId="43" fontId="8" fillId="0" borderId="0" xfId="1" applyFont="1" applyFill="1" applyBorder="1"/>
    <xf numFmtId="43" fontId="8" fillId="0" borderId="2" xfId="1" applyFont="1" applyFill="1" applyBorder="1"/>
    <xf numFmtId="0" fontId="10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Font="1" applyFill="1" applyBorder="1"/>
    <xf numFmtId="43" fontId="7" fillId="0" borderId="0" xfId="1" applyFont="1" applyFill="1" applyBorder="1"/>
    <xf numFmtId="43" fontId="9" fillId="0" borderId="0" xfId="1" applyFont="1" applyFill="1" applyBorder="1"/>
    <xf numFmtId="0" fontId="11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Font="1" applyFill="1" applyBorder="1"/>
    <xf numFmtId="43" fontId="4" fillId="0" borderId="0" xfId="1" applyFont="1" applyFill="1" applyBorder="1"/>
    <xf numFmtId="43" fontId="6" fillId="0" borderId="0" xfId="1" applyFont="1" applyFill="1" applyBorder="1"/>
    <xf numFmtId="0" fontId="10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0" fontId="9" fillId="2" borderId="0" xfId="0" applyFont="1" applyFill="1" applyBorder="1"/>
    <xf numFmtId="43" fontId="4" fillId="0" borderId="0" xfId="1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43" fontId="4" fillId="3" borderId="0" xfId="1" applyFont="1" applyFill="1" applyBorder="1"/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Font="1" applyFill="1" applyBorder="1" applyAlignment="1"/>
    <xf numFmtId="0" fontId="9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/>
    <xf numFmtId="0" fontId="11" fillId="3" borderId="0" xfId="0" applyNumberFormat="1" applyFont="1" applyFill="1" applyBorder="1" applyAlignment="1">
      <alignment horizontal="left" vertical="top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horizontal="left" vertical="top" wrapText="1" readingOrder="1"/>
    </xf>
    <xf numFmtId="0" fontId="9" fillId="3" borderId="0" xfId="0" applyFont="1" applyFill="1" applyBorder="1"/>
    <xf numFmtId="43" fontId="9" fillId="3" borderId="0" xfId="1" applyFont="1" applyFill="1" applyBorder="1"/>
    <xf numFmtId="165" fontId="7" fillId="0" borderId="0" xfId="3" applyFont="1" applyAlignment="1">
      <alignment horizontal="center"/>
    </xf>
    <xf numFmtId="165" fontId="9" fillId="0" borderId="0" xfId="3" applyFont="1"/>
    <xf numFmtId="165" fontId="7" fillId="0" borderId="0" xfId="3" applyFont="1"/>
    <xf numFmtId="43" fontId="9" fillId="0" borderId="0" xfId="0" applyNumberFormat="1" applyFont="1" applyFill="1" applyBorder="1"/>
    <xf numFmtId="43" fontId="7" fillId="0" borderId="0" xfId="0" applyNumberFormat="1" applyFont="1" applyFill="1" applyBorder="1"/>
    <xf numFmtId="9" fontId="9" fillId="0" borderId="0" xfId="2" applyFont="1" applyFill="1" applyBorder="1"/>
    <xf numFmtId="9" fontId="9" fillId="0" borderId="0" xfId="0" applyNumberFormat="1" applyFont="1" applyFill="1" applyBorder="1"/>
    <xf numFmtId="0" fontId="9" fillId="0" borderId="0" xfId="5" applyFont="1">
      <alignment wrapText="1"/>
    </xf>
    <xf numFmtId="0" fontId="9" fillId="0" borderId="0" xfId="4" applyBorder="1" applyAlignment="1">
      <alignment horizontal="left"/>
    </xf>
    <xf numFmtId="0" fontId="9" fillId="0" borderId="0" xfId="4" applyFont="1" applyBorder="1"/>
    <xf numFmtId="165" fontId="9" fillId="0" borderId="0" xfId="3" applyFont="1" applyBorder="1"/>
    <xf numFmtId="0" fontId="6" fillId="0" borderId="0" xfId="4" applyFont="1" applyAlignment="1">
      <alignment horizontal="center"/>
    </xf>
    <xf numFmtId="0" fontId="9" fillId="0" borderId="0" xfId="4" applyBorder="1"/>
    <xf numFmtId="0" fontId="4" fillId="0" borderId="0" xfId="4" applyFont="1" applyBorder="1" applyAlignment="1">
      <alignment horizontal="center" wrapText="1"/>
    </xf>
    <xf numFmtId="0" fontId="4" fillId="0" borderId="0" xfId="4" applyFont="1" applyBorder="1" applyAlignment="1">
      <alignment horizontal="center"/>
    </xf>
    <xf numFmtId="0" fontId="18" fillId="0" borderId="0" xfId="4" applyFont="1" applyBorder="1" applyAlignment="1">
      <alignment wrapText="1"/>
    </xf>
    <xf numFmtId="0" fontId="18" fillId="0" borderId="0" xfId="4" applyFont="1" applyBorder="1"/>
    <xf numFmtId="4" fontId="20" fillId="0" borderId="0" xfId="4" applyNumberFormat="1" applyFont="1" applyBorder="1"/>
    <xf numFmtId="0" fontId="18" fillId="0" borderId="0" xfId="5" applyFont="1">
      <alignment wrapText="1"/>
    </xf>
    <xf numFmtId="0" fontId="20" fillId="0" borderId="0" xfId="4" applyFont="1" applyBorder="1"/>
    <xf numFmtId="4" fontId="18" fillId="0" borderId="0" xfId="4" applyNumberFormat="1" applyFont="1" applyBorder="1"/>
    <xf numFmtId="4" fontId="20" fillId="0" borderId="4" xfId="4" applyNumberFormat="1" applyFont="1" applyBorder="1"/>
    <xf numFmtId="0" fontId="4" fillId="0" borderId="0" xfId="4" applyFont="1" applyBorder="1"/>
    <xf numFmtId="4" fontId="4" fillId="0" borderId="0" xfId="4" applyNumberFormat="1" applyFont="1" applyBorder="1"/>
    <xf numFmtId="43" fontId="19" fillId="0" borderId="0" xfId="1" applyFont="1" applyFill="1" applyBorder="1"/>
    <xf numFmtId="43" fontId="19" fillId="0" borderId="2" xfId="1" applyFont="1" applyFill="1" applyBorder="1"/>
    <xf numFmtId="43" fontId="18" fillId="0" borderId="0" xfId="1" applyFont="1" applyFill="1" applyBorder="1"/>
    <xf numFmtId="0" fontId="14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43" fontId="0" fillId="0" borderId="0" xfId="1" applyFont="1"/>
    <xf numFmtId="43" fontId="4" fillId="3" borderId="0" xfId="1" applyFont="1" applyFill="1" applyBorder="1" applyAlignment="1">
      <alignment horizontal="center"/>
    </xf>
    <xf numFmtId="0" fontId="7" fillId="3" borderId="0" xfId="0" applyFont="1" applyFill="1" applyBorder="1"/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11" fillId="3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10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8" fontId="0" fillId="0" borderId="0" xfId="0" applyNumberFormat="1"/>
    <xf numFmtId="0" fontId="4" fillId="3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21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43" fontId="22" fillId="0" borderId="0" xfId="0" applyNumberFormat="1" applyFont="1" applyFill="1" applyBorder="1"/>
    <xf numFmtId="9" fontId="3" fillId="0" borderId="0" xfId="2" applyFont="1" applyFill="1" applyBorder="1"/>
    <xf numFmtId="0" fontId="21" fillId="0" borderId="0" xfId="0" applyNumberFormat="1" applyFont="1" applyFill="1" applyBorder="1" applyAlignment="1">
      <alignment horizontal="left" vertical="top" wrapText="1" readingOrder="1"/>
    </xf>
    <xf numFmtId="0" fontId="23" fillId="0" borderId="0" xfId="0" applyFont="1" applyFill="1" applyBorder="1"/>
    <xf numFmtId="0" fontId="24" fillId="0" borderId="0" xfId="0" applyNumberFormat="1" applyFont="1" applyFill="1" applyBorder="1" applyAlignment="1">
      <alignment horizontal="left" vertical="top" wrapText="1" readingOrder="1"/>
    </xf>
    <xf numFmtId="0" fontId="24" fillId="0" borderId="0" xfId="0" applyNumberFormat="1" applyFont="1" applyFill="1" applyBorder="1" applyAlignment="1">
      <alignment vertical="top" wrapText="1" readingOrder="1"/>
    </xf>
    <xf numFmtId="0" fontId="23" fillId="0" borderId="0" xfId="0" applyNumberFormat="1" applyFont="1" applyFill="1" applyBorder="1" applyAlignment="1">
      <alignment vertical="top" wrapText="1"/>
    </xf>
    <xf numFmtId="43" fontId="23" fillId="0" borderId="0" xfId="1" applyFont="1" applyFill="1" applyBorder="1"/>
    <xf numFmtId="43" fontId="25" fillId="0" borderId="0" xfId="1" applyFont="1"/>
    <xf numFmtId="43" fontId="22" fillId="0" borderId="0" xfId="1" applyFont="1" applyFill="1" applyBorder="1"/>
    <xf numFmtId="43" fontId="0" fillId="0" borderId="0" xfId="0" applyNumberFormat="1"/>
    <xf numFmtId="43" fontId="7" fillId="3" borderId="0" xfId="1" applyFont="1" applyFill="1" applyBorder="1"/>
    <xf numFmtId="43" fontId="2" fillId="0" borderId="0" xfId="1" applyFont="1"/>
    <xf numFmtId="43" fontId="3" fillId="0" borderId="0" xfId="0" applyNumberFormat="1" applyFont="1" applyFill="1" applyBorder="1"/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18" fillId="0" borderId="0" xfId="5" applyFont="1" applyAlignment="1">
      <alignment horizontal="left" wrapText="1"/>
    </xf>
    <xf numFmtId="0" fontId="4" fillId="0" borderId="0" xfId="5" applyFont="1" applyAlignment="1">
      <alignment horizontal="center" wrapText="1"/>
    </xf>
    <xf numFmtId="0" fontId="4" fillId="0" borderId="0" xfId="4" applyFont="1" applyAlignment="1">
      <alignment horizontal="center"/>
    </xf>
    <xf numFmtId="0" fontId="4" fillId="0" borderId="0" xfId="4" applyFont="1" applyBorder="1" applyAlignment="1">
      <alignment horizontal="center"/>
    </xf>
    <xf numFmtId="0" fontId="18" fillId="0" borderId="0" xfId="4" applyFont="1" applyBorder="1" applyAlignment="1">
      <alignment horizontal="left" wrapText="1"/>
    </xf>
    <xf numFmtId="0" fontId="20" fillId="0" borderId="0" xfId="5" applyFont="1" applyAlignment="1">
      <alignment horizontal="center" wrapText="1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11" fillId="3" borderId="0" xfId="0" applyNumberFormat="1" applyFont="1" applyFill="1" applyBorder="1" applyAlignment="1">
      <alignment vertical="top" wrapText="1" readingOrder="1"/>
    </xf>
    <xf numFmtId="0" fontId="4" fillId="3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1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9" fillId="0" borderId="0" xfId="0" applyNumberFormat="1" applyFont="1" applyFill="1" applyBorder="1" applyAlignment="1">
      <alignment vertical="top" wrapText="1" readingOrder="1"/>
    </xf>
    <xf numFmtId="0" fontId="12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5" fillId="3" borderId="0" xfId="0" applyFont="1" applyFill="1" applyBorder="1" applyAlignment="1">
      <alignment wrapText="1"/>
    </xf>
    <xf numFmtId="0" fontId="16" fillId="3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Ejecución</a:t>
            </a:r>
            <a:r>
              <a:rPr lang="en-US" sz="3200" baseline="0"/>
              <a:t> Presupuestaria Octubre 2014</a:t>
            </a:r>
            <a:endParaRPr lang="en-US" sz="3200"/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1"/>
          <c:order val="1"/>
          <c:cat>
            <c:strRef>
              <c:f>EJECUCION!$R$128:$R$131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INTAGIBLES</c:v>
                </c:pt>
              </c:strCache>
            </c:strRef>
          </c:cat>
          <c:val>
            <c:numRef>
              <c:f>EJECUCION!$T$128:$T$131</c:f>
              <c:numCache>
                <c:formatCode>0%</c:formatCode>
                <c:ptCount val="4"/>
                <c:pt idx="0">
                  <c:v>0.65934376111234427</c:v>
                </c:pt>
                <c:pt idx="1">
                  <c:v>0.27771622873204599</c:v>
                </c:pt>
                <c:pt idx="2">
                  <c:v>5.2383812436515263E-2</c:v>
                </c:pt>
                <c:pt idx="3">
                  <c:v>1.0556197719094457E-2</c:v>
                </c:pt>
              </c:numCache>
            </c:numRef>
          </c:val>
        </c:ser>
        <c:ser>
          <c:idx val="2"/>
          <c:order val="2"/>
          <c:cat>
            <c:strRef>
              <c:f>EJECUCION!$R$128:$R$131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INTAGIBLES</c:v>
                </c:pt>
              </c:strCache>
            </c:strRef>
          </c:cat>
          <c:val>
            <c:numRef>
              <c:f>EJECUCION!$T$128:$T$131</c:f>
              <c:numCache>
                <c:formatCode>0%</c:formatCode>
                <c:ptCount val="4"/>
                <c:pt idx="0">
                  <c:v>0.65934376111234427</c:v>
                </c:pt>
                <c:pt idx="1">
                  <c:v>0.27771622873204599</c:v>
                </c:pt>
                <c:pt idx="2">
                  <c:v>5.2383812436515263E-2</c:v>
                </c:pt>
                <c:pt idx="3">
                  <c:v>1.0556197719094457E-2</c:v>
                </c:pt>
              </c:numCache>
            </c:numRef>
          </c:val>
        </c:ser>
        <c:ser>
          <c:idx val="3"/>
          <c:order val="3"/>
          <c:cat>
            <c:strRef>
              <c:f>EJECUCION!$R$128:$R$131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INTAGIBLES</c:v>
                </c:pt>
              </c:strCache>
            </c:strRef>
          </c:cat>
          <c:val>
            <c:numRef>
              <c:f>EJECUCION!$S$128:$S$131</c:f>
              <c:numCache>
                <c:formatCode>_(* #,##0.00_);_(* \(#,##0.00\);_(* "-"??_);_(@_)</c:formatCode>
                <c:ptCount val="4"/>
                <c:pt idx="0">
                  <c:v>8634501.9800000004</c:v>
                </c:pt>
                <c:pt idx="1">
                  <c:v>3636860.57</c:v>
                </c:pt>
                <c:pt idx="2">
                  <c:v>685997.44</c:v>
                </c:pt>
                <c:pt idx="3" formatCode="_-* #,##0.00_-;\-* #,##0.00_-;_-* &quot;-&quot;??_-;_-@_-">
                  <c:v>138239.74</c:v>
                </c:pt>
              </c:numCache>
            </c:numRef>
          </c:val>
        </c:ser>
        <c:ser>
          <c:idx val="4"/>
          <c:order val="4"/>
          <c:cat>
            <c:strRef>
              <c:f>EJECUCION!$R$128:$R$131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INTAGIBLES</c:v>
                </c:pt>
              </c:strCache>
            </c:strRef>
          </c:cat>
          <c:val>
            <c:numRef>
              <c:f>EJECUCION!$T$128:$T$131</c:f>
              <c:numCache>
                <c:formatCode>0%</c:formatCode>
                <c:ptCount val="4"/>
                <c:pt idx="0">
                  <c:v>0.65934376111234427</c:v>
                </c:pt>
                <c:pt idx="1">
                  <c:v>0.27771622873204599</c:v>
                </c:pt>
                <c:pt idx="2">
                  <c:v>5.2383812436515263E-2</c:v>
                </c:pt>
                <c:pt idx="3">
                  <c:v>1.0556197719094457E-2</c:v>
                </c:pt>
              </c:numCache>
            </c:numRef>
          </c:val>
        </c:ser>
        <c:ser>
          <c:idx val="0"/>
          <c:order val="0"/>
          <c:cat>
            <c:strRef>
              <c:f>EJECUCION!$R$128:$R$131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INTAGIBLES</c:v>
                </c:pt>
              </c:strCache>
            </c:strRef>
          </c:cat>
          <c:val>
            <c:numRef>
              <c:f>EJECUCION!$T$128:$T$131</c:f>
              <c:numCache>
                <c:formatCode>0%</c:formatCode>
                <c:ptCount val="4"/>
                <c:pt idx="0">
                  <c:v>0.65934376111234427</c:v>
                </c:pt>
                <c:pt idx="1">
                  <c:v>0.27771622873204599</c:v>
                </c:pt>
                <c:pt idx="2">
                  <c:v>5.2383812436515263E-2</c:v>
                </c:pt>
                <c:pt idx="3">
                  <c:v>1.0556197719094457E-2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866" r="0.75000000000000866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6422" y="1100301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571500" y="1238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1076151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5381625" y="104775"/>
          <a:ext cx="1135968" cy="7238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0</xdr:row>
      <xdr:rowOff>47625</xdr:rowOff>
    </xdr:from>
    <xdr:to>
      <xdr:col>4</xdr:col>
      <xdr:colOff>390527</xdr:colOff>
      <xdr:row>4</xdr:row>
      <xdr:rowOff>142875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47675" y="476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9</xdr:col>
      <xdr:colOff>1657350</xdr:colOff>
      <xdr:row>0</xdr:row>
      <xdr:rowOff>85725</xdr:rowOff>
    </xdr:from>
    <xdr:to>
      <xdr:col>13</xdr:col>
      <xdr:colOff>914400</xdr:colOff>
      <xdr:row>4</xdr:row>
      <xdr:rowOff>175259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496050" y="85725"/>
          <a:ext cx="942975" cy="8134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G24" sqref="G24"/>
    </sheetView>
  </sheetViews>
  <sheetFormatPr defaultColWidth="11.42578125" defaultRowHeight="12.75"/>
  <cols>
    <col min="1" max="1" width="7.85546875" style="53" customWidth="1"/>
    <col min="2" max="2" width="8.5703125" style="53" customWidth="1"/>
    <col min="3" max="3" width="9.85546875" style="53" customWidth="1"/>
    <col min="4" max="4" width="21.140625" style="53" customWidth="1"/>
    <col min="5" max="5" width="18.140625" style="47" customWidth="1"/>
    <col min="6" max="6" width="4.85546875" style="47" customWidth="1"/>
    <col min="7" max="7" width="29.5703125" style="47" bestFit="1" customWidth="1"/>
    <col min="8" max="8" width="14" style="47" customWidth="1"/>
    <col min="9" max="9" width="41.42578125" style="47" customWidth="1"/>
    <col min="10" max="10" width="18.140625" style="47" customWidth="1"/>
    <col min="11" max="11" width="13.85546875" style="53" bestFit="1" customWidth="1"/>
    <col min="12" max="12" width="17.85546875" style="53" bestFit="1" customWidth="1"/>
    <col min="13" max="13" width="11.42578125" style="53"/>
    <col min="14" max="14" width="11.5703125" style="53" bestFit="1" customWidth="1"/>
    <col min="15" max="20" width="11.42578125" style="53"/>
    <col min="21" max="39" width="0" style="53" hidden="1" customWidth="1"/>
    <col min="40" max="16384" width="11.42578125" style="53"/>
  </cols>
  <sheetData>
    <row r="7" spans="1:39" ht="18.75">
      <c r="A7" s="120" t="s">
        <v>114</v>
      </c>
      <c r="B7" s="120"/>
      <c r="C7" s="120"/>
      <c r="D7" s="120"/>
      <c r="E7" s="120"/>
      <c r="F7" s="120"/>
      <c r="G7" s="120"/>
      <c r="H7" s="120"/>
    </row>
    <row r="8" spans="1:39" ht="15">
      <c r="A8" s="121"/>
      <c r="B8" s="121"/>
      <c r="C8" s="121"/>
      <c r="D8" s="121"/>
      <c r="E8" s="121"/>
      <c r="F8" s="121"/>
    </row>
    <row r="9" spans="1:39" ht="15.75">
      <c r="A9" s="116" t="s">
        <v>115</v>
      </c>
      <c r="B9" s="116"/>
      <c r="C9" s="116"/>
      <c r="D9" s="116"/>
      <c r="E9" s="116"/>
      <c r="F9" s="116"/>
      <c r="G9" s="116"/>
    </row>
    <row r="10" spans="1:39" ht="15.75">
      <c r="A10" s="116" t="s">
        <v>188</v>
      </c>
      <c r="B10" s="116"/>
      <c r="C10" s="116"/>
      <c r="D10" s="116"/>
      <c r="E10" s="116"/>
      <c r="F10" s="116"/>
      <c r="G10" s="116"/>
    </row>
    <row r="11" spans="1:39" ht="15.75">
      <c r="A11" s="116" t="s">
        <v>116</v>
      </c>
      <c r="B11" s="116"/>
      <c r="C11" s="116"/>
      <c r="D11" s="116"/>
      <c r="E11" s="116"/>
      <c r="F11" s="116"/>
      <c r="G11" s="116"/>
    </row>
    <row r="12" spans="1:39">
      <c r="A12" s="54"/>
      <c r="B12" s="54"/>
      <c r="C12" s="54"/>
      <c r="D12" s="55"/>
      <c r="E12" s="56"/>
      <c r="F12" s="56"/>
      <c r="G12" s="56"/>
    </row>
    <row r="14" spans="1:39" s="47" customFormat="1" ht="15.75">
      <c r="A14" s="116" t="s">
        <v>117</v>
      </c>
      <c r="B14" s="116"/>
      <c r="C14" s="116"/>
      <c r="D14" s="116"/>
      <c r="E14" s="116"/>
      <c r="F14" s="116"/>
      <c r="G14" s="116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</row>
    <row r="15" spans="1:39" s="47" customFormat="1" ht="15.75">
      <c r="A15" s="116"/>
      <c r="B15" s="116"/>
      <c r="C15" s="116"/>
      <c r="D15" s="116"/>
      <c r="E15" s="116"/>
      <c r="F15" s="116"/>
      <c r="G15" s="116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</row>
    <row r="16" spans="1:39" s="47" customFormat="1" ht="15">
      <c r="A16" s="53"/>
      <c r="B16" s="53"/>
      <c r="C16" s="53"/>
      <c r="D16" s="57"/>
      <c r="E16" s="57"/>
      <c r="F16" s="57"/>
      <c r="G16" s="57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</row>
    <row r="17" spans="1:39" s="47" customFormat="1">
      <c r="A17" s="53"/>
      <c r="B17" s="53"/>
      <c r="C17" s="53"/>
      <c r="D17" s="58"/>
      <c r="E17" s="58"/>
      <c r="F17" s="58"/>
      <c r="G17" s="58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</row>
    <row r="18" spans="1:39" s="47" customFormat="1" ht="15.75">
      <c r="A18" s="117" t="s">
        <v>118</v>
      </c>
      <c r="B18" s="117"/>
      <c r="C18" s="117"/>
      <c r="D18" s="117"/>
      <c r="E18" s="59"/>
      <c r="F18" s="59"/>
      <c r="G18" s="60" t="s">
        <v>119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</row>
    <row r="19" spans="1:39" s="47" customFormat="1" ht="18">
      <c r="A19" s="118" t="s">
        <v>189</v>
      </c>
      <c r="B19" s="118"/>
      <c r="C19" s="118"/>
      <c r="D19" s="118"/>
      <c r="E19" s="61"/>
      <c r="F19" s="61"/>
      <c r="G19" s="70">
        <v>13008672.380000012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</row>
    <row r="20" spans="1:39" s="47" customFormat="1" ht="18">
      <c r="A20" s="118" t="s">
        <v>120</v>
      </c>
      <c r="B20" s="118"/>
      <c r="C20" s="118"/>
      <c r="D20" s="118"/>
      <c r="E20" s="61"/>
      <c r="F20" s="62"/>
      <c r="G20" s="71">
        <v>11955413.6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</row>
    <row r="21" spans="1:39" s="47" customFormat="1" ht="18">
      <c r="A21" s="119" t="s">
        <v>121</v>
      </c>
      <c r="B21" s="119"/>
      <c r="C21" s="119"/>
      <c r="D21" s="119"/>
      <c r="E21" s="62"/>
      <c r="F21" s="62"/>
      <c r="G21" s="63">
        <f>SUM(G19:G20)</f>
        <v>24964085.980000012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</row>
    <row r="22" spans="1:39" s="47" customFormat="1" ht="30" customHeight="1">
      <c r="A22" s="64"/>
      <c r="B22" s="64"/>
      <c r="C22" s="64"/>
      <c r="D22" s="65"/>
      <c r="E22" s="62"/>
      <c r="F22" s="62"/>
      <c r="G22" s="6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</row>
    <row r="23" spans="1:39" s="47" customFormat="1" ht="18">
      <c r="A23" s="119" t="s">
        <v>122</v>
      </c>
      <c r="B23" s="119"/>
      <c r="C23" s="64"/>
      <c r="D23" s="62"/>
      <c r="E23" s="62"/>
      <c r="F23" s="62"/>
      <c r="G23" s="6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</row>
    <row r="24" spans="1:39" s="47" customFormat="1" ht="18">
      <c r="A24" s="114" t="s">
        <v>123</v>
      </c>
      <c r="B24" s="114"/>
      <c r="C24" s="114"/>
      <c r="D24" s="114"/>
      <c r="E24" s="62"/>
      <c r="F24" s="66"/>
      <c r="G24" s="72">
        <v>13078650.200000001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</row>
    <row r="25" spans="1:39" s="47" customFormat="1" ht="18.75" thickBot="1">
      <c r="A25" s="115" t="s">
        <v>190</v>
      </c>
      <c r="B25" s="115"/>
      <c r="C25" s="115"/>
      <c r="D25" s="115"/>
      <c r="E25" s="66"/>
      <c r="F25" s="65"/>
      <c r="G25" s="67">
        <f>G21-G24</f>
        <v>11885435.780000011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</row>
    <row r="26" spans="1:39" s="47" customFormat="1" ht="30" customHeight="1" thickTop="1">
      <c r="A26" s="115"/>
      <c r="B26" s="115"/>
      <c r="C26" s="115"/>
      <c r="D26" s="68"/>
      <c r="E26" s="65"/>
      <c r="F26" s="68"/>
      <c r="G26" s="69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</row>
    <row r="27" spans="1:39" s="47" customFormat="1" ht="15.75">
      <c r="A27" s="53"/>
      <c r="B27" s="53"/>
      <c r="C27" s="53"/>
      <c r="D27" s="53"/>
      <c r="E27" s="68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AC147"/>
  <sheetViews>
    <sheetView tabSelected="1" topLeftCell="C1" workbookViewId="0">
      <selection activeCell="O101" sqref="O101"/>
    </sheetView>
  </sheetViews>
  <sheetFormatPr defaultRowHeight="14.25"/>
  <cols>
    <col min="1" max="1" width="2.85546875" style="1" customWidth="1"/>
    <col min="2" max="2" width="7.85546875" style="1" bestFit="1" customWidth="1"/>
    <col min="3" max="3" width="8.28515625" style="1" bestFit="1" customWidth="1"/>
    <col min="4" max="4" width="11.7109375" style="1" customWidth="1"/>
    <col min="5" max="5" width="9.28515625" style="1" bestFit="1" customWidth="1"/>
    <col min="6" max="7" width="0.140625" style="1" customWidth="1"/>
    <col min="8" max="8" width="33.85546875" style="1" customWidth="1"/>
    <col min="9" max="9" width="0" style="1" hidden="1" customWidth="1"/>
    <col min="10" max="10" width="25.28515625" style="1" customWidth="1"/>
    <col min="11" max="11" width="0" style="1" hidden="1" customWidth="1"/>
    <col min="12" max="12" width="17.28515625" style="1" hidden="1" customWidth="1"/>
    <col min="13" max="13" width="0" style="1" hidden="1" customWidth="1"/>
    <col min="14" max="14" width="18.5703125" style="2" customWidth="1"/>
    <col min="15" max="15" width="17.5703125" style="2" bestFit="1" customWidth="1"/>
    <col min="16" max="16" width="18.28515625" style="1" bestFit="1" customWidth="1"/>
    <col min="17" max="17" width="10.85546875" style="1" bestFit="1" customWidth="1"/>
    <col min="18" max="18" width="44.7109375" style="1" bestFit="1" customWidth="1"/>
    <col min="19" max="19" width="14" style="1" bestFit="1" customWidth="1"/>
    <col min="20" max="16384" width="9.140625" style="1"/>
  </cols>
  <sheetData>
    <row r="6" spans="1:16" ht="15.75">
      <c r="A6" s="130" t="s">
        <v>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3"/>
      <c r="P6" s="4"/>
    </row>
    <row r="7" spans="1:16" s="12" customFormat="1" ht="15.75">
      <c r="A7" s="130" t="s">
        <v>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3"/>
      <c r="P7" s="4"/>
    </row>
    <row r="8" spans="1:16" s="12" customFormat="1" ht="15.75">
      <c r="A8" s="130" t="s">
        <v>164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3"/>
      <c r="P8" s="4"/>
    </row>
    <row r="9" spans="1:16" s="12" customFormat="1" ht="16.5" thickBot="1">
      <c r="A9" s="131" t="s">
        <v>2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0"/>
      <c r="O9" s="3"/>
      <c r="P9" s="4"/>
    </row>
    <row r="10" spans="1:16" s="15" customFormat="1" ht="13.5" thickTop="1">
      <c r="A10" s="132" t="s">
        <v>165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"/>
      <c r="L10" s="13"/>
      <c r="M10" s="14"/>
      <c r="N10" s="16"/>
      <c r="O10" s="16">
        <v>13008672.380000012</v>
      </c>
    </row>
    <row r="11" spans="1:16" s="15" customFormat="1" ht="12.75">
      <c r="A11" s="132" t="s">
        <v>166</v>
      </c>
      <c r="B11" s="132"/>
      <c r="C11" s="132"/>
      <c r="D11" s="132"/>
      <c r="E11" s="132"/>
      <c r="F11" s="132"/>
      <c r="G11" s="132"/>
      <c r="H11" s="132"/>
      <c r="I11" s="13"/>
      <c r="J11" s="13"/>
      <c r="K11" s="13"/>
      <c r="L11" s="13"/>
      <c r="M11" s="13"/>
      <c r="N11" s="16"/>
      <c r="O11" s="17">
        <v>11955413.6</v>
      </c>
    </row>
    <row r="12" spans="1:16" ht="15.75">
      <c r="A12" s="134" t="s">
        <v>3</v>
      </c>
      <c r="B12" s="134"/>
      <c r="C12" s="134"/>
      <c r="D12" s="134"/>
      <c r="E12" s="134"/>
      <c r="F12" s="134"/>
      <c r="G12" s="134"/>
      <c r="H12" s="5"/>
      <c r="I12" s="5"/>
      <c r="J12" s="5"/>
      <c r="K12" s="5"/>
      <c r="L12" s="5"/>
      <c r="M12" s="5"/>
      <c r="N12" s="6"/>
      <c r="O12" s="30">
        <f>SUM(O10:O11)</f>
        <v>24964085.980000012</v>
      </c>
    </row>
    <row r="13" spans="1:16" ht="15.75">
      <c r="A13" s="7"/>
      <c r="B13" s="7"/>
      <c r="C13" s="7"/>
      <c r="D13" s="7"/>
      <c r="E13" s="7"/>
      <c r="F13" s="7"/>
      <c r="G13" s="7"/>
      <c r="H13" s="5"/>
      <c r="I13" s="5"/>
      <c r="J13" s="5"/>
      <c r="K13" s="5"/>
      <c r="L13" s="5"/>
      <c r="M13" s="5"/>
      <c r="N13" s="6"/>
      <c r="O13" s="30"/>
    </row>
    <row r="14" spans="1:16" ht="15.75">
      <c r="A14" s="31"/>
      <c r="B14" s="31"/>
      <c r="C14" s="31"/>
      <c r="D14" s="31"/>
      <c r="E14" s="31"/>
      <c r="F14" s="7"/>
      <c r="G14" s="7"/>
      <c r="H14" s="32"/>
      <c r="I14" s="32"/>
      <c r="J14" s="32"/>
      <c r="K14" s="5"/>
      <c r="L14" s="5"/>
      <c r="M14" s="5"/>
      <c r="N14" s="77"/>
      <c r="O14" s="30"/>
    </row>
    <row r="15" spans="1:16" ht="15.75">
      <c r="A15" s="31"/>
      <c r="B15" s="31"/>
      <c r="C15" s="31"/>
      <c r="D15" s="31"/>
      <c r="E15" s="31"/>
      <c r="F15" s="7"/>
      <c r="G15" s="7"/>
      <c r="H15" s="138" t="s">
        <v>99</v>
      </c>
      <c r="I15" s="139"/>
      <c r="J15" s="139"/>
      <c r="K15" s="140"/>
      <c r="L15" s="140"/>
      <c r="M15" s="5"/>
      <c r="N15" s="87">
        <v>2014</v>
      </c>
      <c r="O15" s="6"/>
    </row>
    <row r="16" spans="1:16" ht="15.75">
      <c r="A16" s="32" t="s">
        <v>95</v>
      </c>
      <c r="B16" s="32" t="s">
        <v>96</v>
      </c>
      <c r="C16" s="32" t="s">
        <v>94</v>
      </c>
      <c r="D16" s="32" t="s">
        <v>97</v>
      </c>
      <c r="E16" s="32" t="s">
        <v>98</v>
      </c>
      <c r="F16" s="7"/>
      <c r="G16" s="7"/>
      <c r="H16" s="138" t="s">
        <v>100</v>
      </c>
      <c r="I16" s="139"/>
      <c r="J16" s="139"/>
      <c r="K16" s="140"/>
      <c r="L16" s="140"/>
      <c r="M16" s="5"/>
      <c r="N16" s="77"/>
      <c r="O16" s="6"/>
      <c r="P16" s="104"/>
    </row>
    <row r="17" spans="1:19" s="12" customFormat="1" ht="15.75">
      <c r="A17" s="22">
        <v>2</v>
      </c>
      <c r="B17" s="23"/>
      <c r="C17" s="23"/>
      <c r="D17" s="23"/>
      <c r="E17" s="23" t="s">
        <v>4</v>
      </c>
      <c r="F17" s="135"/>
      <c r="G17" s="136"/>
      <c r="H17" s="137"/>
      <c r="I17" s="137"/>
      <c r="J17" s="137"/>
      <c r="K17" s="137"/>
      <c r="L17" s="137"/>
      <c r="M17" s="23"/>
      <c r="N17" s="24"/>
      <c r="O17" s="25"/>
      <c r="P17" s="25"/>
    </row>
    <row r="18" spans="1:19" s="15" customFormat="1" ht="15.75">
      <c r="A18" s="33"/>
      <c r="B18" s="34">
        <v>2.1</v>
      </c>
      <c r="C18" s="33"/>
      <c r="D18" s="33"/>
      <c r="E18" s="33"/>
      <c r="F18" s="135"/>
      <c r="G18" s="125" t="s">
        <v>5</v>
      </c>
      <c r="H18" s="126"/>
      <c r="I18" s="126"/>
      <c r="J18" s="126"/>
      <c r="K18" s="126"/>
      <c r="L18" s="126"/>
      <c r="M18" s="33"/>
      <c r="N18" s="35">
        <f>+N19+N30+N27</f>
        <v>8634501.9800000004</v>
      </c>
      <c r="O18" s="21"/>
      <c r="P18" s="49"/>
    </row>
    <row r="19" spans="1:19" s="15" customFormat="1" ht="12.75">
      <c r="A19" s="19"/>
      <c r="B19" s="19"/>
      <c r="C19" s="26" t="s">
        <v>6</v>
      </c>
      <c r="D19" s="19"/>
      <c r="E19" s="19"/>
      <c r="F19" s="135"/>
      <c r="G19" s="124" t="s">
        <v>7</v>
      </c>
      <c r="H19" s="129"/>
      <c r="I19" s="129"/>
      <c r="J19" s="129"/>
      <c r="K19" s="129"/>
      <c r="L19" s="129"/>
      <c r="M19" s="19"/>
      <c r="N19" s="20">
        <f>+N20+N22+N24</f>
        <v>7510922.0999999996</v>
      </c>
      <c r="O19" s="21"/>
    </row>
    <row r="20" spans="1:19" s="15" customFormat="1" ht="12.75">
      <c r="D20" s="36" t="s">
        <v>8</v>
      </c>
      <c r="F20" s="135"/>
      <c r="G20" s="122" t="s">
        <v>9</v>
      </c>
      <c r="H20" s="123"/>
      <c r="I20" s="123"/>
      <c r="J20" s="123"/>
      <c r="K20" s="123"/>
      <c r="L20" s="123"/>
      <c r="N20" s="21">
        <f>N21</f>
        <v>7195848.2999999998</v>
      </c>
      <c r="O20" s="21"/>
    </row>
    <row r="21" spans="1:19" s="15" customFormat="1" ht="15">
      <c r="E21" s="36" t="s">
        <v>10</v>
      </c>
      <c r="F21" s="135"/>
      <c r="G21" s="122" t="s">
        <v>11</v>
      </c>
      <c r="H21" s="123"/>
      <c r="I21" s="123"/>
      <c r="J21" s="123"/>
      <c r="K21" s="123"/>
      <c r="L21" s="123"/>
      <c r="N21" s="21">
        <v>7195848.2999999998</v>
      </c>
      <c r="O21" s="76"/>
    </row>
    <row r="22" spans="1:19" s="15" customFormat="1" ht="12.75">
      <c r="D22" s="15" t="s">
        <v>12</v>
      </c>
      <c r="E22" s="37"/>
      <c r="G22" s="122" t="s">
        <v>13</v>
      </c>
      <c r="H22" s="123"/>
      <c r="I22" s="123"/>
      <c r="J22" s="123"/>
      <c r="K22" s="123"/>
      <c r="L22" s="123"/>
      <c r="N22" s="21">
        <f>N23</f>
        <v>250000</v>
      </c>
      <c r="O22" s="21"/>
    </row>
    <row r="23" spans="1:19" s="15" customFormat="1" ht="12.75">
      <c r="E23" s="37" t="s">
        <v>14</v>
      </c>
      <c r="G23" s="122" t="s">
        <v>15</v>
      </c>
      <c r="H23" s="123"/>
      <c r="I23" s="123"/>
      <c r="J23" s="123"/>
      <c r="K23" s="123"/>
      <c r="L23" s="123"/>
      <c r="N23" s="21">
        <v>250000</v>
      </c>
      <c r="O23" s="21"/>
    </row>
    <row r="24" spans="1:19" s="29" customFormat="1" ht="12.75">
      <c r="A24" s="15"/>
      <c r="B24" s="15"/>
      <c r="C24" s="15"/>
      <c r="D24" s="15" t="s">
        <v>16</v>
      </c>
      <c r="E24" s="37"/>
      <c r="F24" s="15"/>
      <c r="G24" s="79"/>
      <c r="H24" s="128" t="s">
        <v>17</v>
      </c>
      <c r="I24" s="128"/>
      <c r="J24" s="128"/>
      <c r="K24" s="80"/>
      <c r="L24" s="80"/>
      <c r="M24" s="15"/>
      <c r="N24" s="21">
        <f>N25+N26</f>
        <v>65073.8</v>
      </c>
      <c r="O24" s="21"/>
      <c r="P24" s="15"/>
      <c r="Q24" s="15"/>
      <c r="R24" s="15"/>
      <c r="S24" s="15"/>
    </row>
    <row r="25" spans="1:19" s="29" customFormat="1" ht="15">
      <c r="A25" s="15"/>
      <c r="B25" s="15"/>
      <c r="C25" s="15"/>
      <c r="D25" s="15"/>
      <c r="E25" s="37" t="s">
        <v>18</v>
      </c>
      <c r="F25" s="15"/>
      <c r="G25" s="79"/>
      <c r="H25" s="128" t="s">
        <v>17</v>
      </c>
      <c r="I25" s="128"/>
      <c r="J25" s="128"/>
      <c r="K25" s="80"/>
      <c r="L25" s="80"/>
      <c r="M25" s="15"/>
      <c r="N25" s="76">
        <v>45000</v>
      </c>
      <c r="O25" s="21"/>
      <c r="P25" s="15"/>
      <c r="Q25" s="15"/>
      <c r="R25" s="15"/>
      <c r="S25" s="15"/>
    </row>
    <row r="26" spans="1:19" s="15" customFormat="1" ht="15">
      <c r="E26" s="37" t="s">
        <v>133</v>
      </c>
      <c r="F26" s="79"/>
      <c r="G26" s="128" t="s">
        <v>134</v>
      </c>
      <c r="H26" s="128"/>
      <c r="I26" s="128"/>
      <c r="J26" s="80"/>
      <c r="K26" s="80"/>
      <c r="M26" s="21">
        <v>38947.919999999998</v>
      </c>
      <c r="N26" s="76">
        <v>20073.8</v>
      </c>
      <c r="O26" s="21"/>
    </row>
    <row r="27" spans="1:19" s="82" customFormat="1" ht="15" customHeight="1">
      <c r="C27" s="83" t="s">
        <v>135</v>
      </c>
      <c r="E27" s="88"/>
      <c r="F27" s="89"/>
      <c r="G27" s="124" t="s">
        <v>136</v>
      </c>
      <c r="H27" s="129"/>
      <c r="I27" s="129"/>
      <c r="J27" s="90"/>
      <c r="K27" s="90"/>
      <c r="M27" s="9">
        <v>44250</v>
      </c>
      <c r="N27" s="20">
        <f>N28</f>
        <v>44250</v>
      </c>
      <c r="O27" s="9"/>
    </row>
    <row r="28" spans="1:19" s="15" customFormat="1" ht="12.75">
      <c r="D28" s="15" t="s">
        <v>137</v>
      </c>
      <c r="E28" s="37"/>
      <c r="F28" s="79"/>
      <c r="G28" s="128" t="s">
        <v>138</v>
      </c>
      <c r="H28" s="128"/>
      <c r="I28" s="128"/>
      <c r="J28" s="80"/>
      <c r="K28" s="80"/>
      <c r="M28" s="21">
        <v>44250</v>
      </c>
      <c r="N28" s="21">
        <f>N29</f>
        <v>44250</v>
      </c>
      <c r="O28" s="21"/>
    </row>
    <row r="29" spans="1:19" s="15" customFormat="1" ht="15">
      <c r="E29" s="37" t="s">
        <v>139</v>
      </c>
      <c r="F29" s="79"/>
      <c r="G29" s="128" t="s">
        <v>140</v>
      </c>
      <c r="H29" s="128"/>
      <c r="I29" s="128"/>
      <c r="J29" s="80"/>
      <c r="K29" s="80"/>
      <c r="M29" s="21">
        <v>44250</v>
      </c>
      <c r="N29" s="76">
        <v>44250</v>
      </c>
      <c r="O29" s="21"/>
    </row>
    <row r="30" spans="1:19" s="29" customFormat="1" ht="12.75">
      <c r="A30" s="19"/>
      <c r="B30" s="19"/>
      <c r="C30" s="26" t="s">
        <v>19</v>
      </c>
      <c r="D30" s="19" t="s">
        <v>4</v>
      </c>
      <c r="E30" s="19"/>
      <c r="F30" s="19"/>
      <c r="G30" s="124" t="s">
        <v>20</v>
      </c>
      <c r="H30" s="129"/>
      <c r="I30" s="129"/>
      <c r="J30" s="129"/>
      <c r="K30" s="129"/>
      <c r="L30" s="129"/>
      <c r="M30" s="19"/>
      <c r="N30" s="20">
        <f>+N31+N33+N35</f>
        <v>1079329.8800000001</v>
      </c>
      <c r="O30" s="21"/>
      <c r="P30" s="15" t="s">
        <v>4</v>
      </c>
      <c r="Q30" s="15"/>
      <c r="R30" s="15"/>
      <c r="S30" s="15"/>
    </row>
    <row r="31" spans="1:19" s="29" customFormat="1" ht="12.75">
      <c r="A31" s="15"/>
      <c r="B31" s="15"/>
      <c r="C31" s="15"/>
      <c r="D31" s="36" t="s">
        <v>21</v>
      </c>
      <c r="E31" s="15"/>
      <c r="F31" s="15"/>
      <c r="G31" s="122" t="s">
        <v>22</v>
      </c>
      <c r="H31" s="123"/>
      <c r="I31" s="123"/>
      <c r="J31" s="123"/>
      <c r="K31" s="123"/>
      <c r="L31" s="123"/>
      <c r="M31" s="15"/>
      <c r="N31" s="21">
        <f>N32</f>
        <v>496944.89</v>
      </c>
      <c r="O31" s="21"/>
      <c r="P31" s="15"/>
      <c r="Q31" s="15"/>
      <c r="R31" s="15"/>
      <c r="S31" s="15"/>
    </row>
    <row r="32" spans="1:19" s="29" customFormat="1" ht="12.75">
      <c r="A32" s="15"/>
      <c r="B32" s="15"/>
      <c r="C32" s="15"/>
      <c r="D32" s="15"/>
      <c r="E32" s="36" t="s">
        <v>23</v>
      </c>
      <c r="F32" s="15"/>
      <c r="G32" s="122" t="s">
        <v>22</v>
      </c>
      <c r="H32" s="123"/>
      <c r="I32" s="123"/>
      <c r="J32" s="123"/>
      <c r="K32" s="123"/>
      <c r="L32" s="123"/>
      <c r="M32" s="15"/>
      <c r="N32" s="21">
        <v>496944.89</v>
      </c>
      <c r="O32" s="21" t="s">
        <v>4</v>
      </c>
      <c r="P32" s="15" t="s">
        <v>4</v>
      </c>
      <c r="Q32" s="15"/>
      <c r="R32" s="15"/>
      <c r="S32" s="15"/>
    </row>
    <row r="33" spans="1:19" s="29" customFormat="1" ht="12.75">
      <c r="A33" s="15"/>
      <c r="B33" s="15"/>
      <c r="C33" s="15"/>
      <c r="D33" s="36" t="s">
        <v>24</v>
      </c>
      <c r="E33" s="15"/>
      <c r="F33" s="15"/>
      <c r="G33" s="122" t="s">
        <v>25</v>
      </c>
      <c r="H33" s="123"/>
      <c r="I33" s="123"/>
      <c r="J33" s="123"/>
      <c r="K33" s="123"/>
      <c r="L33" s="123"/>
      <c r="M33" s="15"/>
      <c r="N33" s="21">
        <f>N34</f>
        <v>519691.21</v>
      </c>
      <c r="O33" s="21" t="s">
        <v>4</v>
      </c>
      <c r="P33" s="15"/>
      <c r="Q33" s="15"/>
      <c r="R33" s="15"/>
      <c r="S33" s="15"/>
    </row>
    <row r="34" spans="1:19" s="29" customFormat="1" ht="12.75">
      <c r="A34" s="15"/>
      <c r="B34" s="15"/>
      <c r="C34" s="15"/>
      <c r="D34" s="15"/>
      <c r="E34" s="36" t="s">
        <v>26</v>
      </c>
      <c r="F34" s="15"/>
      <c r="G34" s="122" t="s">
        <v>25</v>
      </c>
      <c r="H34" s="123"/>
      <c r="I34" s="123"/>
      <c r="J34" s="123"/>
      <c r="K34" s="123"/>
      <c r="L34" s="123"/>
      <c r="M34" s="15"/>
      <c r="N34" s="21">
        <v>519691.21</v>
      </c>
      <c r="O34" s="21"/>
      <c r="P34" s="15"/>
      <c r="Q34" s="15"/>
      <c r="R34" s="15"/>
      <c r="S34" s="15"/>
    </row>
    <row r="35" spans="1:19" s="29" customFormat="1" ht="12.75">
      <c r="A35" s="15"/>
      <c r="B35" s="15"/>
      <c r="C35" s="15"/>
      <c r="D35" s="36" t="s">
        <v>27</v>
      </c>
      <c r="E35" s="15"/>
      <c r="F35" s="15"/>
      <c r="G35" s="122" t="s">
        <v>28</v>
      </c>
      <c r="H35" s="123"/>
      <c r="I35" s="123"/>
      <c r="J35" s="123"/>
      <c r="K35" s="123"/>
      <c r="L35" s="123"/>
      <c r="M35" s="15"/>
      <c r="N35" s="21">
        <f>N36</f>
        <v>62693.78</v>
      </c>
      <c r="O35" s="21"/>
      <c r="P35" s="15"/>
      <c r="Q35" s="15"/>
      <c r="R35" s="15"/>
      <c r="S35" s="15"/>
    </row>
    <row r="36" spans="1:19" s="29" customFormat="1" ht="12.75">
      <c r="A36" s="15"/>
      <c r="B36" s="15"/>
      <c r="C36" s="15"/>
      <c r="D36" s="15"/>
      <c r="E36" s="36" t="s">
        <v>29</v>
      </c>
      <c r="F36" s="15"/>
      <c r="G36" s="122" t="s">
        <v>28</v>
      </c>
      <c r="H36" s="123"/>
      <c r="I36" s="123"/>
      <c r="J36" s="123"/>
      <c r="K36" s="123"/>
      <c r="L36" s="123"/>
      <c r="M36" s="15"/>
      <c r="N36" s="21">
        <v>62693.78</v>
      </c>
      <c r="O36" s="21"/>
      <c r="P36" s="15"/>
      <c r="Q36" s="15"/>
      <c r="R36" s="15"/>
      <c r="S36" s="15"/>
    </row>
    <row r="37" spans="1:19" s="29" customFormat="1" ht="12.75">
      <c r="A37" s="15"/>
      <c r="B37" s="15"/>
      <c r="C37" s="15"/>
      <c r="D37" s="15"/>
      <c r="E37" s="36"/>
      <c r="F37" s="15"/>
      <c r="G37" s="36"/>
      <c r="H37" s="38"/>
      <c r="I37" s="38"/>
      <c r="J37" s="38"/>
      <c r="K37" s="38"/>
      <c r="L37" s="38"/>
      <c r="M37" s="15"/>
      <c r="N37" s="21"/>
      <c r="O37" s="20">
        <f>N18</f>
        <v>8634501.9800000004</v>
      </c>
      <c r="P37" s="15"/>
      <c r="Q37" s="15"/>
      <c r="R37" s="15"/>
      <c r="S37" s="15"/>
    </row>
    <row r="38" spans="1:19" s="40" customFormat="1" ht="15.75">
      <c r="A38" s="33"/>
      <c r="B38" s="41">
        <v>2.2000000000000002</v>
      </c>
      <c r="C38" s="33"/>
      <c r="D38" s="33"/>
      <c r="E38" s="33"/>
      <c r="F38" s="33"/>
      <c r="G38" s="125" t="s">
        <v>30</v>
      </c>
      <c r="H38" s="126"/>
      <c r="I38" s="126"/>
      <c r="J38" s="126"/>
      <c r="K38" s="126"/>
      <c r="L38" s="126"/>
      <c r="M38" s="33"/>
      <c r="N38" s="35">
        <f>+N39+N48+N54+N56+N66+N63+N51</f>
        <v>3636860.57</v>
      </c>
      <c r="O38" s="25"/>
      <c r="P38" s="12"/>
      <c r="Q38" s="12"/>
      <c r="R38" s="12"/>
      <c r="S38" s="12"/>
    </row>
    <row r="39" spans="1:19" s="29" customFormat="1" ht="12.75">
      <c r="A39" s="19"/>
      <c r="B39" s="19"/>
      <c r="C39" s="19" t="s">
        <v>31</v>
      </c>
      <c r="D39" s="19"/>
      <c r="E39" s="19"/>
      <c r="F39" s="19"/>
      <c r="G39" s="124" t="s">
        <v>32</v>
      </c>
      <c r="H39" s="129"/>
      <c r="I39" s="129"/>
      <c r="J39" s="129"/>
      <c r="K39" s="129"/>
      <c r="L39" s="129"/>
      <c r="M39" s="19"/>
      <c r="N39" s="20">
        <f>+N40+N42+N44+N46</f>
        <v>1784319.31</v>
      </c>
      <c r="O39" s="21"/>
      <c r="P39" s="15"/>
      <c r="Q39" s="15"/>
      <c r="R39" s="15"/>
      <c r="S39" s="15"/>
    </row>
    <row r="40" spans="1:19" s="29" customFormat="1" ht="12.75">
      <c r="A40" s="15"/>
      <c r="B40" s="15"/>
      <c r="C40" s="15"/>
      <c r="D40" s="42" t="s">
        <v>33</v>
      </c>
      <c r="E40" s="15"/>
      <c r="F40" s="15"/>
      <c r="G40" s="141" t="s">
        <v>34</v>
      </c>
      <c r="H40" s="123"/>
      <c r="I40" s="123"/>
      <c r="J40" s="123"/>
      <c r="K40" s="123"/>
      <c r="L40" s="123"/>
      <c r="M40" s="15"/>
      <c r="N40" s="21">
        <f>N41</f>
        <v>199172.11</v>
      </c>
      <c r="O40" s="21"/>
      <c r="P40" s="15"/>
      <c r="Q40" s="15"/>
      <c r="R40" s="15"/>
      <c r="S40" s="15"/>
    </row>
    <row r="41" spans="1:19" s="29" customFormat="1" ht="15">
      <c r="A41" s="15"/>
      <c r="B41" s="15"/>
      <c r="C41" s="15"/>
      <c r="D41" s="15"/>
      <c r="E41" s="15" t="s">
        <v>35</v>
      </c>
      <c r="F41" s="15"/>
      <c r="G41" s="141" t="s">
        <v>34</v>
      </c>
      <c r="H41" s="123"/>
      <c r="I41" s="123"/>
      <c r="J41" s="123"/>
      <c r="K41" s="123"/>
      <c r="L41" s="123"/>
      <c r="M41" s="15"/>
      <c r="N41" s="21">
        <v>199172.11</v>
      </c>
      <c r="O41" s="86"/>
      <c r="P41" s="49"/>
      <c r="Q41" s="15"/>
      <c r="R41" s="15"/>
      <c r="S41" s="15"/>
    </row>
    <row r="42" spans="1:19" s="29" customFormat="1" ht="12.75">
      <c r="A42" s="15"/>
      <c r="B42" s="15"/>
      <c r="C42" s="15"/>
      <c r="D42" s="42" t="s">
        <v>36</v>
      </c>
      <c r="E42" s="15"/>
      <c r="F42" s="15"/>
      <c r="G42" s="141" t="s">
        <v>37</v>
      </c>
      <c r="H42" s="123"/>
      <c r="I42" s="123"/>
      <c r="J42" s="123"/>
      <c r="K42" s="123"/>
      <c r="L42" s="123"/>
      <c r="M42" s="15"/>
      <c r="N42" s="21">
        <f>N43</f>
        <v>231297.09</v>
      </c>
      <c r="O42" s="21"/>
      <c r="P42" s="15"/>
      <c r="Q42" s="15"/>
      <c r="R42" s="15"/>
      <c r="S42" s="15"/>
    </row>
    <row r="43" spans="1:19" s="29" customFormat="1" ht="15">
      <c r="A43" s="15"/>
      <c r="B43" s="15"/>
      <c r="C43" s="15"/>
      <c r="D43" s="15"/>
      <c r="E43" s="42" t="s">
        <v>38</v>
      </c>
      <c r="F43" s="15"/>
      <c r="G43" s="141" t="s">
        <v>37</v>
      </c>
      <c r="H43" s="123"/>
      <c r="I43" s="123"/>
      <c r="J43" s="123"/>
      <c r="K43" s="123"/>
      <c r="L43" s="123"/>
      <c r="M43" s="15"/>
      <c r="N43" s="21">
        <v>231297.09</v>
      </c>
      <c r="O43" s="86"/>
      <c r="P43" s="15"/>
      <c r="Q43" s="15"/>
      <c r="R43" s="15"/>
      <c r="S43" s="15"/>
    </row>
    <row r="44" spans="1:19" s="29" customFormat="1" ht="12.75">
      <c r="A44" s="15"/>
      <c r="B44" s="15"/>
      <c r="C44" s="15"/>
      <c r="D44" s="42" t="s">
        <v>39</v>
      </c>
      <c r="E44" s="15"/>
      <c r="F44" s="15"/>
      <c r="G44" s="141" t="s">
        <v>40</v>
      </c>
      <c r="H44" s="123"/>
      <c r="I44" s="123"/>
      <c r="J44" s="123"/>
      <c r="K44" s="123"/>
      <c r="L44" s="123"/>
      <c r="M44" s="15"/>
      <c r="N44" s="21">
        <f>N45</f>
        <v>725297.02</v>
      </c>
      <c r="O44" s="21"/>
      <c r="P44" s="15" t="s">
        <v>4</v>
      </c>
      <c r="Q44" s="15"/>
      <c r="R44" s="15"/>
      <c r="S44" s="15"/>
    </row>
    <row r="45" spans="1:19" s="29" customFormat="1" ht="15">
      <c r="A45" s="15"/>
      <c r="B45" s="15"/>
      <c r="C45" s="15"/>
      <c r="D45" s="15"/>
      <c r="E45" s="42" t="s">
        <v>41</v>
      </c>
      <c r="F45" s="15"/>
      <c r="G45" s="141" t="s">
        <v>40</v>
      </c>
      <c r="H45" s="123"/>
      <c r="I45" s="123"/>
      <c r="J45" s="123"/>
      <c r="K45" s="123"/>
      <c r="L45" s="123"/>
      <c r="M45" s="15"/>
      <c r="N45" s="21">
        <v>725297.02</v>
      </c>
      <c r="O45" s="86"/>
      <c r="P45" s="15"/>
      <c r="Q45" s="15"/>
      <c r="R45" s="15"/>
      <c r="S45" s="15"/>
    </row>
    <row r="46" spans="1:19" s="29" customFormat="1" ht="12.75">
      <c r="A46" s="15"/>
      <c r="B46" s="15"/>
      <c r="C46" s="15"/>
      <c r="D46" s="42" t="s">
        <v>42</v>
      </c>
      <c r="E46" s="15"/>
      <c r="F46" s="15"/>
      <c r="G46" s="141" t="s">
        <v>43</v>
      </c>
      <c r="H46" s="123"/>
      <c r="I46" s="123"/>
      <c r="J46" s="123"/>
      <c r="K46" s="123"/>
      <c r="L46" s="123"/>
      <c r="M46" s="15"/>
      <c r="N46" s="21">
        <f>N47</f>
        <v>628553.09</v>
      </c>
      <c r="O46" s="21"/>
      <c r="P46" s="15"/>
      <c r="Q46" s="15"/>
      <c r="R46" s="15"/>
      <c r="S46" s="15"/>
    </row>
    <row r="47" spans="1:19" s="29" customFormat="1" ht="12.75">
      <c r="A47" s="15"/>
      <c r="B47" s="15"/>
      <c r="C47" s="15"/>
      <c r="D47" s="15"/>
      <c r="E47" s="36" t="s">
        <v>44</v>
      </c>
      <c r="F47" s="15"/>
      <c r="G47" s="122" t="s">
        <v>45</v>
      </c>
      <c r="H47" s="123"/>
      <c r="I47" s="123"/>
      <c r="J47" s="123"/>
      <c r="K47" s="123"/>
      <c r="L47" s="123"/>
      <c r="M47" s="15"/>
      <c r="N47" s="21">
        <v>628553.09</v>
      </c>
      <c r="O47" s="21"/>
      <c r="P47" s="15"/>
      <c r="Q47" s="15"/>
      <c r="R47" s="15"/>
      <c r="S47" s="15"/>
    </row>
    <row r="48" spans="1:19" s="29" customFormat="1" ht="12.75">
      <c r="A48" s="19"/>
      <c r="B48" s="19"/>
      <c r="C48" s="26" t="s">
        <v>46</v>
      </c>
      <c r="D48" s="19"/>
      <c r="E48" s="19"/>
      <c r="F48" s="19"/>
      <c r="G48" s="124" t="s">
        <v>47</v>
      </c>
      <c r="H48" s="129"/>
      <c r="I48" s="129"/>
      <c r="J48" s="129"/>
      <c r="K48" s="129"/>
      <c r="L48" s="129"/>
      <c r="M48" s="19"/>
      <c r="N48" s="20">
        <f>+N49</f>
        <v>333205.82</v>
      </c>
      <c r="O48" s="21"/>
      <c r="P48" s="15"/>
      <c r="Q48" s="15"/>
      <c r="R48" s="15"/>
      <c r="S48" s="15"/>
    </row>
    <row r="49" spans="1:19" s="29" customFormat="1" ht="12.75" customHeight="1">
      <c r="A49" s="15"/>
      <c r="B49" s="15"/>
      <c r="C49" s="15"/>
      <c r="D49" s="36" t="s">
        <v>48</v>
      </c>
      <c r="E49" s="15"/>
      <c r="F49" s="15"/>
      <c r="G49" s="122" t="s">
        <v>49</v>
      </c>
      <c r="H49" s="122"/>
      <c r="I49" s="122"/>
      <c r="J49" s="122"/>
      <c r="K49" s="122"/>
      <c r="L49" s="122"/>
      <c r="M49" s="15"/>
      <c r="N49" s="21">
        <f>N50</f>
        <v>333205.82</v>
      </c>
      <c r="O49" s="21"/>
      <c r="P49" s="15"/>
      <c r="Q49" s="15"/>
      <c r="R49" s="15"/>
      <c r="S49" s="15"/>
    </row>
    <row r="50" spans="1:19" s="29" customFormat="1" ht="15" customHeight="1">
      <c r="A50" s="15"/>
      <c r="B50" s="15"/>
      <c r="C50" s="15"/>
      <c r="D50" s="15"/>
      <c r="E50" s="36" t="s">
        <v>50</v>
      </c>
      <c r="F50" s="15"/>
      <c r="G50" s="122" t="s">
        <v>49</v>
      </c>
      <c r="H50" s="122"/>
      <c r="I50" s="122"/>
      <c r="J50" s="122"/>
      <c r="K50" s="122"/>
      <c r="L50" s="122"/>
      <c r="M50" s="15"/>
      <c r="N50" s="76">
        <v>333205.82</v>
      </c>
      <c r="O50" s="86"/>
      <c r="P50" s="15"/>
      <c r="Q50" s="15"/>
      <c r="R50" s="15"/>
      <c r="S50" s="15"/>
    </row>
    <row r="51" spans="1:19" s="29" customFormat="1" ht="15" customHeight="1">
      <c r="A51" s="15"/>
      <c r="B51" s="15"/>
      <c r="C51" s="15" t="s">
        <v>176</v>
      </c>
      <c r="D51" s="15"/>
      <c r="E51" s="112"/>
      <c r="F51" s="15"/>
      <c r="G51" s="112"/>
      <c r="H51" s="124" t="s">
        <v>171</v>
      </c>
      <c r="I51" s="129"/>
      <c r="J51" s="129"/>
      <c r="K51" s="112"/>
      <c r="L51" s="112"/>
      <c r="M51" s="15"/>
      <c r="N51" s="20">
        <f>N52+N53</f>
        <v>66000</v>
      </c>
      <c r="O51" s="86"/>
      <c r="P51" s="15"/>
      <c r="Q51" s="15"/>
      <c r="R51" s="15"/>
      <c r="S51" s="15"/>
    </row>
    <row r="52" spans="1:19" s="29" customFormat="1" ht="15" customHeight="1">
      <c r="A52" s="15"/>
      <c r="B52" s="15"/>
      <c r="C52" s="15"/>
      <c r="D52" s="112" t="s">
        <v>174</v>
      </c>
      <c r="E52" s="112"/>
      <c r="F52" s="15"/>
      <c r="G52" s="112"/>
      <c r="H52" s="112" t="s">
        <v>172</v>
      </c>
      <c r="I52" s="112"/>
      <c r="J52" s="112"/>
      <c r="K52" s="112"/>
      <c r="L52" s="112"/>
      <c r="M52" s="15"/>
      <c r="N52" s="76">
        <v>40000</v>
      </c>
      <c r="O52" s="86"/>
      <c r="P52" s="15"/>
      <c r="Q52" s="15"/>
      <c r="R52" s="15"/>
      <c r="S52" s="15"/>
    </row>
    <row r="53" spans="1:19" s="29" customFormat="1" ht="15" customHeight="1">
      <c r="A53" s="15"/>
      <c r="B53" s="15"/>
      <c r="C53" s="15"/>
      <c r="D53" s="15" t="s">
        <v>175</v>
      </c>
      <c r="E53" s="112"/>
      <c r="F53" s="15"/>
      <c r="G53" s="112"/>
      <c r="H53" s="112" t="s">
        <v>173</v>
      </c>
      <c r="I53" s="112"/>
      <c r="J53" s="112"/>
      <c r="K53" s="112"/>
      <c r="L53" s="112"/>
      <c r="M53" s="15"/>
      <c r="N53" s="76">
        <v>26000</v>
      </c>
      <c r="O53" s="86"/>
      <c r="P53" s="15"/>
      <c r="Q53" s="15"/>
      <c r="R53" s="15"/>
      <c r="S53" s="15"/>
    </row>
    <row r="54" spans="1:19" s="28" customFormat="1" ht="12.75">
      <c r="A54" s="19"/>
      <c r="B54" s="19"/>
      <c r="C54" s="19" t="s">
        <v>51</v>
      </c>
      <c r="D54" s="19"/>
      <c r="E54" s="26"/>
      <c r="F54" s="19"/>
      <c r="G54" s="26"/>
      <c r="H54" s="124" t="s">
        <v>52</v>
      </c>
      <c r="I54" s="129"/>
      <c r="J54" s="129"/>
      <c r="K54" s="27"/>
      <c r="L54" s="27"/>
      <c r="M54" s="19"/>
      <c r="N54" s="20">
        <f>N55</f>
        <v>3400</v>
      </c>
      <c r="O54" s="20"/>
      <c r="P54" s="19"/>
      <c r="Q54" s="19"/>
      <c r="R54" s="19"/>
      <c r="S54" s="19"/>
    </row>
    <row r="55" spans="1:19" s="29" customFormat="1" ht="15">
      <c r="A55" s="15"/>
      <c r="B55" s="15"/>
      <c r="C55" s="15"/>
      <c r="D55" s="15" t="s">
        <v>53</v>
      </c>
      <c r="E55" s="36"/>
      <c r="F55" s="15"/>
      <c r="G55" s="36"/>
      <c r="H55" s="128" t="s">
        <v>54</v>
      </c>
      <c r="I55" s="128"/>
      <c r="J55" s="128"/>
      <c r="K55" s="38"/>
      <c r="L55" s="38"/>
      <c r="M55" s="15"/>
      <c r="N55" s="76">
        <v>3400</v>
      </c>
      <c r="O55" s="21"/>
      <c r="P55" s="15"/>
      <c r="Q55" s="15"/>
      <c r="R55" s="15"/>
      <c r="S55" s="15"/>
    </row>
    <row r="56" spans="1:19" s="29" customFormat="1" ht="12.75">
      <c r="A56" s="19"/>
      <c r="B56" s="19"/>
      <c r="C56" s="26" t="s">
        <v>55</v>
      </c>
      <c r="D56" s="19"/>
      <c r="E56" s="19"/>
      <c r="F56" s="19"/>
      <c r="G56" s="124" t="s">
        <v>56</v>
      </c>
      <c r="H56" s="129"/>
      <c r="I56" s="129"/>
      <c r="J56" s="129"/>
      <c r="K56" s="129"/>
      <c r="L56" s="129"/>
      <c r="M56" s="19"/>
      <c r="N56" s="20">
        <f>N57+N61+N59</f>
        <v>1178511.81</v>
      </c>
      <c r="O56" s="21"/>
      <c r="P56" s="15"/>
      <c r="Q56" s="15"/>
      <c r="R56" s="15"/>
      <c r="S56" s="15"/>
    </row>
    <row r="57" spans="1:19" s="29" customFormat="1" ht="12.75">
      <c r="A57" s="15"/>
      <c r="B57" s="15"/>
      <c r="C57" s="15"/>
      <c r="D57" s="36" t="s">
        <v>57</v>
      </c>
      <c r="E57" s="15"/>
      <c r="F57" s="15"/>
      <c r="G57" s="122" t="s">
        <v>58</v>
      </c>
      <c r="H57" s="123"/>
      <c r="I57" s="123"/>
      <c r="J57" s="123"/>
      <c r="K57" s="123"/>
      <c r="L57" s="123"/>
      <c r="M57" s="15"/>
      <c r="N57" s="21">
        <f>N58</f>
        <v>1003140.68</v>
      </c>
      <c r="O57" s="21"/>
      <c r="P57" s="15"/>
      <c r="Q57" s="15"/>
      <c r="R57" s="15"/>
      <c r="S57" s="15"/>
    </row>
    <row r="58" spans="1:19" s="29" customFormat="1" ht="12.75">
      <c r="A58" s="15"/>
      <c r="B58" s="15"/>
      <c r="C58" s="15"/>
      <c r="D58" s="15"/>
      <c r="E58" s="36" t="s">
        <v>59</v>
      </c>
      <c r="F58" s="15"/>
      <c r="G58" s="122" t="s">
        <v>58</v>
      </c>
      <c r="H58" s="123"/>
      <c r="I58" s="123"/>
      <c r="J58" s="123"/>
      <c r="K58" s="123"/>
      <c r="L58" s="123"/>
      <c r="M58" s="15"/>
      <c r="N58" s="21">
        <v>1003140.68</v>
      </c>
      <c r="O58" s="21"/>
      <c r="P58" s="15"/>
      <c r="Q58" s="15"/>
      <c r="R58" s="15"/>
      <c r="S58" s="15"/>
    </row>
    <row r="59" spans="1:19" s="29" customFormat="1" ht="12.75">
      <c r="A59" s="15"/>
      <c r="B59" s="15"/>
      <c r="C59" s="15"/>
      <c r="D59" s="15" t="s">
        <v>167</v>
      </c>
      <c r="E59" s="108"/>
      <c r="F59" s="15"/>
      <c r="G59" s="108"/>
      <c r="H59" s="109" t="s">
        <v>169</v>
      </c>
      <c r="I59" s="109"/>
      <c r="J59" s="109"/>
      <c r="K59" s="109"/>
      <c r="L59" s="109"/>
      <c r="M59" s="15"/>
      <c r="N59" s="21">
        <f>N60</f>
        <v>39884</v>
      </c>
      <c r="O59" s="21"/>
      <c r="P59" s="15"/>
      <c r="Q59" s="15"/>
      <c r="R59" s="15"/>
      <c r="S59" s="15"/>
    </row>
    <row r="60" spans="1:19" s="29" customFormat="1" ht="12.75">
      <c r="A60" s="15"/>
      <c r="B60" s="15"/>
      <c r="C60" s="15"/>
      <c r="D60" s="15"/>
      <c r="E60" s="108" t="s">
        <v>168</v>
      </c>
      <c r="F60" s="15"/>
      <c r="G60" s="108"/>
      <c r="H60" s="109" t="s">
        <v>169</v>
      </c>
      <c r="I60" s="109"/>
      <c r="J60" s="109"/>
      <c r="K60" s="109"/>
      <c r="L60" s="109"/>
      <c r="M60" s="15"/>
      <c r="N60" s="21">
        <v>39884</v>
      </c>
      <c r="O60" s="21"/>
      <c r="P60" s="15"/>
      <c r="Q60" s="15"/>
      <c r="R60" s="15"/>
      <c r="S60" s="15"/>
    </row>
    <row r="61" spans="1:19" s="29" customFormat="1" ht="12.75">
      <c r="A61" s="15"/>
      <c r="B61" s="15"/>
      <c r="C61" s="15"/>
      <c r="D61" s="36" t="s">
        <v>60</v>
      </c>
      <c r="E61" s="15"/>
      <c r="F61" s="15"/>
      <c r="G61" s="122" t="s">
        <v>61</v>
      </c>
      <c r="H61" s="123"/>
      <c r="I61" s="123"/>
      <c r="J61" s="123"/>
      <c r="K61" s="123"/>
      <c r="L61" s="123"/>
      <c r="M61" s="15"/>
      <c r="N61" s="21">
        <f>N62</f>
        <v>135487.13</v>
      </c>
      <c r="O61" s="21"/>
      <c r="P61" s="15"/>
      <c r="Q61" s="15"/>
      <c r="R61" s="15"/>
      <c r="S61" s="15"/>
    </row>
    <row r="62" spans="1:19" s="29" customFormat="1" ht="15">
      <c r="A62" s="15"/>
      <c r="B62" s="15"/>
      <c r="C62" s="15"/>
      <c r="D62" s="15"/>
      <c r="E62" s="36" t="s">
        <v>62</v>
      </c>
      <c r="F62" s="15"/>
      <c r="G62" s="122" t="s">
        <v>61</v>
      </c>
      <c r="H62" s="123"/>
      <c r="I62" s="123"/>
      <c r="J62" s="123"/>
      <c r="K62" s="123"/>
      <c r="L62" s="123"/>
      <c r="M62" s="15"/>
      <c r="N62" s="76">
        <v>135487.13</v>
      </c>
      <c r="O62" s="76"/>
      <c r="P62" s="15"/>
      <c r="Q62" s="15"/>
      <c r="R62" s="15"/>
      <c r="S62" s="15"/>
    </row>
    <row r="63" spans="1:19" s="29" customFormat="1" ht="12.75">
      <c r="A63" s="15"/>
      <c r="B63" s="15"/>
      <c r="C63" s="15" t="s">
        <v>128</v>
      </c>
      <c r="D63" s="15"/>
      <c r="E63" s="74"/>
      <c r="F63" s="15"/>
      <c r="G63" s="74"/>
      <c r="H63" s="124" t="s">
        <v>129</v>
      </c>
      <c r="I63" s="129"/>
      <c r="J63" s="129"/>
      <c r="K63" s="129"/>
      <c r="L63" s="129"/>
      <c r="M63" s="129"/>
      <c r="N63" s="20">
        <f>+N64</f>
        <v>4769.92</v>
      </c>
      <c r="O63" s="21"/>
      <c r="P63" s="15"/>
      <c r="Q63" s="15"/>
      <c r="R63" s="15"/>
      <c r="S63" s="15"/>
    </row>
    <row r="64" spans="1:19" s="29" customFormat="1" ht="15">
      <c r="A64" s="15"/>
      <c r="B64" s="15"/>
      <c r="C64" s="15"/>
      <c r="D64" s="15" t="s">
        <v>160</v>
      </c>
      <c r="E64" s="107"/>
      <c r="F64" s="15"/>
      <c r="G64" s="107"/>
      <c r="H64" s="122" t="s">
        <v>161</v>
      </c>
      <c r="I64" s="122"/>
      <c r="J64" s="122"/>
      <c r="K64" s="107"/>
      <c r="L64" s="107"/>
      <c r="M64" s="107"/>
      <c r="N64" s="76">
        <f>N65</f>
        <v>4769.92</v>
      </c>
      <c r="O64" s="21"/>
      <c r="P64" s="15"/>
      <c r="Q64" s="15"/>
      <c r="R64" s="15"/>
      <c r="S64" s="15"/>
    </row>
    <row r="65" spans="1:19" s="29" customFormat="1" ht="15">
      <c r="A65" s="15"/>
      <c r="B65" s="15"/>
      <c r="C65" s="15"/>
      <c r="D65" s="15"/>
      <c r="E65" s="107" t="s">
        <v>162</v>
      </c>
      <c r="F65" s="15"/>
      <c r="G65" s="107"/>
      <c r="H65" s="122" t="s">
        <v>163</v>
      </c>
      <c r="I65" s="122"/>
      <c r="J65" s="122"/>
      <c r="K65" s="107"/>
      <c r="L65" s="107"/>
      <c r="M65" s="107"/>
      <c r="N65" s="76">
        <v>4769.92</v>
      </c>
      <c r="O65" s="76"/>
      <c r="P65" s="15"/>
      <c r="Q65" s="15"/>
      <c r="R65" s="15"/>
      <c r="S65" s="15"/>
    </row>
    <row r="66" spans="1:19" s="29" customFormat="1" ht="12.75">
      <c r="A66" s="19"/>
      <c r="B66" s="19"/>
      <c r="C66" s="26" t="s">
        <v>63</v>
      </c>
      <c r="D66" s="19"/>
      <c r="E66" s="19"/>
      <c r="F66" s="19"/>
      <c r="G66" s="124" t="s">
        <v>64</v>
      </c>
      <c r="H66" s="129"/>
      <c r="I66" s="129"/>
      <c r="J66" s="129"/>
      <c r="K66" s="129"/>
      <c r="L66" s="129"/>
      <c r="M66" s="19"/>
      <c r="N66" s="20">
        <f>+N67+N69</f>
        <v>266653.71000000002</v>
      </c>
      <c r="O66" s="21"/>
      <c r="P66" s="15"/>
      <c r="Q66" s="15"/>
      <c r="R66" s="15"/>
      <c r="S66" s="15"/>
    </row>
    <row r="67" spans="1:19" s="29" customFormat="1" ht="12.75">
      <c r="A67" s="15"/>
      <c r="B67" s="15"/>
      <c r="C67" s="36"/>
      <c r="D67" s="15" t="s">
        <v>65</v>
      </c>
      <c r="E67" s="15"/>
      <c r="F67" s="15"/>
      <c r="G67" s="36"/>
      <c r="H67" s="128" t="s">
        <v>66</v>
      </c>
      <c r="I67" s="128"/>
      <c r="J67" s="128"/>
      <c r="K67" s="38"/>
      <c r="L67" s="38"/>
      <c r="M67" s="15"/>
      <c r="N67" s="21">
        <f>N68</f>
        <v>3103.71</v>
      </c>
      <c r="O67" s="21"/>
      <c r="P67" s="15"/>
      <c r="Q67" s="15"/>
      <c r="R67" s="15"/>
      <c r="S67" s="15"/>
    </row>
    <row r="68" spans="1:19" s="29" customFormat="1" ht="15">
      <c r="A68" s="15"/>
      <c r="B68" s="15"/>
      <c r="C68" s="36"/>
      <c r="D68" s="15"/>
      <c r="E68" s="15" t="s">
        <v>67</v>
      </c>
      <c r="F68" s="15"/>
      <c r="G68" s="36"/>
      <c r="H68" s="128" t="s">
        <v>66</v>
      </c>
      <c r="I68" s="128"/>
      <c r="J68" s="128"/>
      <c r="K68" s="38"/>
      <c r="L68" s="38"/>
      <c r="M68" s="15"/>
      <c r="N68" s="76">
        <v>3103.71</v>
      </c>
      <c r="O68" s="21"/>
      <c r="P68" s="15"/>
      <c r="Q68" s="15"/>
      <c r="R68" s="15"/>
      <c r="S68" s="15"/>
    </row>
    <row r="69" spans="1:19" s="29" customFormat="1" ht="12.75">
      <c r="A69" s="15"/>
      <c r="B69" s="15"/>
      <c r="C69" s="15"/>
      <c r="D69" s="36" t="s">
        <v>68</v>
      </c>
      <c r="E69" s="15"/>
      <c r="F69" s="15"/>
      <c r="G69" s="122" t="s">
        <v>69</v>
      </c>
      <c r="H69" s="123"/>
      <c r="I69" s="123"/>
      <c r="J69" s="123"/>
      <c r="K69" s="123"/>
      <c r="L69" s="123"/>
      <c r="M69" s="15"/>
      <c r="N69" s="21">
        <f>N70</f>
        <v>263550</v>
      </c>
      <c r="O69" s="21"/>
      <c r="P69" s="15"/>
      <c r="Q69" s="15"/>
      <c r="R69" s="15"/>
      <c r="S69" s="15"/>
    </row>
    <row r="70" spans="1:19" s="29" customFormat="1" ht="15">
      <c r="A70" s="15"/>
      <c r="B70" s="15"/>
      <c r="C70" s="15"/>
      <c r="D70" s="15"/>
      <c r="E70" s="36" t="s">
        <v>70</v>
      </c>
      <c r="F70" s="15"/>
      <c r="G70" s="122" t="s">
        <v>71</v>
      </c>
      <c r="H70" s="123"/>
      <c r="I70" s="123"/>
      <c r="J70" s="123"/>
      <c r="K70" s="123"/>
      <c r="L70" s="123"/>
      <c r="M70" s="15"/>
      <c r="N70" s="21">
        <v>263550</v>
      </c>
      <c r="O70" s="86"/>
      <c r="P70" s="15"/>
      <c r="Q70" s="15"/>
      <c r="R70" s="15"/>
      <c r="S70" s="15"/>
    </row>
    <row r="71" spans="1:19" s="29" customFormat="1" ht="12.75">
      <c r="A71" s="15"/>
      <c r="B71" s="15"/>
      <c r="C71" s="15"/>
      <c r="D71" s="15"/>
      <c r="E71" s="36"/>
      <c r="F71" s="15"/>
      <c r="G71" s="36"/>
      <c r="H71" s="38"/>
      <c r="I71" s="38"/>
      <c r="J71" s="38"/>
      <c r="K71" s="38"/>
      <c r="L71" s="38"/>
      <c r="M71" s="15"/>
      <c r="N71" s="21"/>
      <c r="O71" s="20">
        <f>N38</f>
        <v>3636860.57</v>
      </c>
      <c r="P71" s="15"/>
      <c r="Q71" s="15"/>
      <c r="R71" s="15"/>
      <c r="S71" s="15"/>
    </row>
    <row r="72" spans="1:19" s="29" customFormat="1" ht="15.75">
      <c r="A72" s="78"/>
      <c r="B72" s="41">
        <v>2.2999999999999998</v>
      </c>
      <c r="C72" s="33"/>
      <c r="D72" s="33"/>
      <c r="E72" s="33"/>
      <c r="F72" s="33"/>
      <c r="G72" s="125" t="s">
        <v>72</v>
      </c>
      <c r="H72" s="126"/>
      <c r="I72" s="126"/>
      <c r="J72" s="126"/>
      <c r="K72" s="126"/>
      <c r="L72" s="126"/>
      <c r="M72" s="33"/>
      <c r="N72" s="35">
        <f>+N73+N76++N81+N90+N87+N84</f>
        <v>685997.44</v>
      </c>
      <c r="O72" s="21"/>
      <c r="P72" s="15"/>
      <c r="Q72" s="15"/>
      <c r="R72" s="15"/>
      <c r="S72" s="15"/>
    </row>
    <row r="73" spans="1:19" s="29" customFormat="1" ht="12.75">
      <c r="A73" s="19"/>
      <c r="B73" s="18"/>
      <c r="C73" s="19" t="s">
        <v>73</v>
      </c>
      <c r="D73" s="19"/>
      <c r="E73" s="19"/>
      <c r="F73" s="19"/>
      <c r="G73" s="26"/>
      <c r="H73" s="127" t="s">
        <v>74</v>
      </c>
      <c r="I73" s="127"/>
      <c r="J73" s="127"/>
      <c r="K73" s="27"/>
      <c r="L73" s="27"/>
      <c r="M73" s="19"/>
      <c r="N73" s="20">
        <f>N74</f>
        <v>49930.32</v>
      </c>
      <c r="O73" s="21"/>
      <c r="P73" s="15"/>
      <c r="Q73" s="15"/>
      <c r="R73" s="15"/>
      <c r="S73" s="15"/>
    </row>
    <row r="74" spans="1:19" s="29" customFormat="1" ht="15">
      <c r="A74" s="15"/>
      <c r="B74" s="43"/>
      <c r="C74" s="15"/>
      <c r="D74" s="15" t="s">
        <v>75</v>
      </c>
      <c r="E74" s="15"/>
      <c r="F74" s="15"/>
      <c r="G74" s="36"/>
      <c r="H74" s="128" t="s">
        <v>76</v>
      </c>
      <c r="I74" s="128"/>
      <c r="J74" s="128"/>
      <c r="K74" s="38"/>
      <c r="L74" s="38"/>
      <c r="M74" s="15"/>
      <c r="N74" s="21">
        <f>N75</f>
        <v>49930.32</v>
      </c>
      <c r="O74" s="76"/>
      <c r="P74" s="15"/>
      <c r="Q74" s="15"/>
      <c r="R74" s="15"/>
      <c r="S74" s="15"/>
    </row>
    <row r="75" spans="1:19" s="29" customFormat="1" ht="15">
      <c r="A75" s="15"/>
      <c r="B75" s="43"/>
      <c r="C75" s="15"/>
      <c r="D75" s="15"/>
      <c r="E75" s="15" t="s">
        <v>77</v>
      </c>
      <c r="F75" s="15"/>
      <c r="G75" s="36"/>
      <c r="H75" s="128" t="s">
        <v>76</v>
      </c>
      <c r="I75" s="128"/>
      <c r="J75" s="128"/>
      <c r="K75" s="38"/>
      <c r="L75" s="38"/>
      <c r="M75" s="15"/>
      <c r="N75" s="76">
        <v>49930.32</v>
      </c>
      <c r="O75" s="76"/>
      <c r="P75" s="15"/>
      <c r="Q75" s="15"/>
      <c r="R75" s="15"/>
      <c r="S75" s="15"/>
    </row>
    <row r="76" spans="1:19" s="29" customFormat="1" ht="12.75">
      <c r="A76" s="19"/>
      <c r="B76" s="19"/>
      <c r="C76" s="26" t="s">
        <v>78</v>
      </c>
      <c r="D76" s="19"/>
      <c r="E76" s="19"/>
      <c r="F76" s="19"/>
      <c r="G76" s="124" t="s">
        <v>79</v>
      </c>
      <c r="H76" s="129"/>
      <c r="I76" s="129"/>
      <c r="J76" s="129"/>
      <c r="K76" s="129"/>
      <c r="L76" s="129"/>
      <c r="M76" s="19"/>
      <c r="N76" s="20">
        <f>N77+N79</f>
        <v>8685</v>
      </c>
      <c r="O76" s="21"/>
      <c r="P76" s="15"/>
      <c r="Q76" s="15"/>
      <c r="R76" s="15"/>
      <c r="S76" s="15"/>
    </row>
    <row r="77" spans="1:19" s="29" customFormat="1" ht="12.75">
      <c r="A77" s="15"/>
      <c r="B77" s="15"/>
      <c r="C77" s="15"/>
      <c r="D77" s="36" t="s">
        <v>80</v>
      </c>
      <c r="E77" s="15"/>
      <c r="F77" s="15"/>
      <c r="G77" s="122" t="s">
        <v>81</v>
      </c>
      <c r="H77" s="123"/>
      <c r="I77" s="123"/>
      <c r="J77" s="123"/>
      <c r="K77" s="123"/>
      <c r="L77" s="123"/>
      <c r="M77" s="15"/>
      <c r="N77" s="21">
        <f>N78</f>
        <v>3159</v>
      </c>
      <c r="O77" s="21"/>
      <c r="P77" s="15"/>
      <c r="Q77" s="15"/>
      <c r="R77" s="15"/>
      <c r="S77" s="15"/>
    </row>
    <row r="78" spans="1:19" s="29" customFormat="1" ht="15">
      <c r="A78" s="15"/>
      <c r="B78" s="15"/>
      <c r="C78" s="15"/>
      <c r="D78" s="15"/>
      <c r="E78" s="36" t="s">
        <v>82</v>
      </c>
      <c r="F78" s="15"/>
      <c r="G78" s="122" t="s">
        <v>81</v>
      </c>
      <c r="H78" s="123"/>
      <c r="I78" s="123"/>
      <c r="J78" s="123"/>
      <c r="K78" s="123"/>
      <c r="L78" s="123"/>
      <c r="M78" s="15"/>
      <c r="N78" s="76">
        <v>3159</v>
      </c>
      <c r="O78" s="76"/>
      <c r="P78" s="15"/>
      <c r="Q78" s="15"/>
      <c r="R78" s="15"/>
      <c r="S78" s="15"/>
    </row>
    <row r="79" spans="1:19" s="29" customFormat="1" ht="12.75">
      <c r="A79" s="15"/>
      <c r="B79" s="15"/>
      <c r="C79" s="15"/>
      <c r="D79" s="15" t="s">
        <v>124</v>
      </c>
      <c r="E79" s="73"/>
      <c r="F79" s="15"/>
      <c r="G79" s="73"/>
      <c r="H79" s="122" t="s">
        <v>125</v>
      </c>
      <c r="I79" s="123"/>
      <c r="J79" s="123"/>
      <c r="K79" s="123"/>
      <c r="L79" s="123"/>
      <c r="M79" s="123"/>
      <c r="N79" s="21">
        <f>N80</f>
        <v>5526</v>
      </c>
      <c r="O79" s="21"/>
      <c r="P79" s="15"/>
      <c r="Q79" s="15"/>
      <c r="R79" s="15"/>
      <c r="S79" s="15"/>
    </row>
    <row r="80" spans="1:19" s="29" customFormat="1" ht="15">
      <c r="A80" s="15"/>
      <c r="B80" s="15"/>
      <c r="C80" s="15"/>
      <c r="D80" s="15"/>
      <c r="E80" s="73" t="s">
        <v>126</v>
      </c>
      <c r="F80" s="15"/>
      <c r="G80" s="73"/>
      <c r="H80" s="122" t="s">
        <v>125</v>
      </c>
      <c r="I80" s="123"/>
      <c r="J80" s="123"/>
      <c r="K80" s="123"/>
      <c r="L80" s="123"/>
      <c r="M80" s="123"/>
      <c r="N80" s="76">
        <v>5526</v>
      </c>
      <c r="O80" s="21"/>
      <c r="P80" s="15"/>
      <c r="Q80" s="15"/>
      <c r="R80" s="15"/>
      <c r="S80" s="15"/>
    </row>
    <row r="81" spans="1:19" ht="15" customHeight="1">
      <c r="A81" s="82"/>
      <c r="B81" s="93"/>
      <c r="C81" s="83" t="s">
        <v>144</v>
      </c>
      <c r="D81" s="82"/>
      <c r="E81" s="82"/>
      <c r="F81" s="89"/>
      <c r="G81" s="124" t="s">
        <v>145</v>
      </c>
      <c r="H81" s="129"/>
      <c r="I81" s="129"/>
      <c r="J81" s="129"/>
      <c r="K81" s="90"/>
      <c r="L81" s="82"/>
      <c r="M81" s="9">
        <v>8721.2900000000009</v>
      </c>
      <c r="N81" s="20">
        <f>N82</f>
        <v>1008.64</v>
      </c>
    </row>
    <row r="82" spans="1:19" s="94" customFormat="1" ht="12" customHeight="1">
      <c r="B82" s="95"/>
      <c r="D82" s="94" t="s">
        <v>146</v>
      </c>
      <c r="F82" s="96"/>
      <c r="G82" s="122" t="s">
        <v>147</v>
      </c>
      <c r="H82" s="123"/>
      <c r="I82" s="123"/>
      <c r="J82" s="123"/>
      <c r="K82" s="97"/>
      <c r="M82" s="98">
        <v>8721.2900000000009</v>
      </c>
      <c r="N82" s="21">
        <f>N83</f>
        <v>1008.64</v>
      </c>
      <c r="O82" s="98"/>
    </row>
    <row r="83" spans="1:19" s="94" customFormat="1" ht="12" customHeight="1">
      <c r="B83" s="95"/>
      <c r="E83" s="94" t="s">
        <v>148</v>
      </c>
      <c r="F83" s="96"/>
      <c r="G83" s="122" t="s">
        <v>147</v>
      </c>
      <c r="H83" s="123"/>
      <c r="I83" s="123"/>
      <c r="J83" s="123"/>
      <c r="K83" s="97"/>
      <c r="M83" s="98">
        <v>8721.2900000000009</v>
      </c>
      <c r="N83" s="76">
        <v>1008.64</v>
      </c>
      <c r="O83" s="76"/>
    </row>
    <row r="84" spans="1:19" s="94" customFormat="1" ht="12" customHeight="1">
      <c r="B84" s="95"/>
      <c r="C84" s="110" t="s">
        <v>181</v>
      </c>
      <c r="F84" s="96"/>
      <c r="G84" s="112"/>
      <c r="H84" s="129" t="s">
        <v>177</v>
      </c>
      <c r="I84" s="129"/>
      <c r="J84" s="129"/>
      <c r="K84" s="97"/>
      <c r="M84" s="98"/>
      <c r="N84" s="76">
        <f>N85</f>
        <v>4999.99</v>
      </c>
      <c r="O84" s="76"/>
    </row>
    <row r="85" spans="1:19" s="94" customFormat="1" ht="12" customHeight="1">
      <c r="B85" s="95"/>
      <c r="D85" s="94" t="s">
        <v>182</v>
      </c>
      <c r="F85" s="96"/>
      <c r="G85" s="112"/>
      <c r="H85" s="113" t="s">
        <v>178</v>
      </c>
      <c r="I85" s="113"/>
      <c r="J85" s="113"/>
      <c r="K85" s="97"/>
      <c r="M85" s="98"/>
      <c r="N85" s="76">
        <f>N86</f>
        <v>4999.99</v>
      </c>
      <c r="O85" s="76"/>
    </row>
    <row r="86" spans="1:19" s="94" customFormat="1" ht="12" customHeight="1">
      <c r="B86" s="95"/>
      <c r="E86" s="94" t="s">
        <v>180</v>
      </c>
      <c r="F86" s="96"/>
      <c r="G86" s="112"/>
      <c r="H86" s="113" t="s">
        <v>179</v>
      </c>
      <c r="I86" s="113"/>
      <c r="J86" s="113"/>
      <c r="K86" s="97"/>
      <c r="M86" s="98"/>
      <c r="N86" s="76">
        <v>4999.99</v>
      </c>
      <c r="O86" s="76"/>
    </row>
    <row r="87" spans="1:19" s="94" customFormat="1" ht="12" customHeight="1">
      <c r="B87" s="95"/>
      <c r="C87" s="110" t="s">
        <v>152</v>
      </c>
      <c r="F87" s="96"/>
      <c r="G87" s="105"/>
      <c r="H87" s="129" t="s">
        <v>156</v>
      </c>
      <c r="I87" s="129"/>
      <c r="J87" s="129"/>
      <c r="K87" s="97"/>
      <c r="M87" s="98"/>
      <c r="N87" s="99">
        <f>N88</f>
        <v>500300</v>
      </c>
      <c r="O87" s="76"/>
    </row>
    <row r="88" spans="1:19" s="94" customFormat="1" ht="12" customHeight="1">
      <c r="B88" s="95"/>
      <c r="C88" s="110"/>
      <c r="D88" s="94" t="s">
        <v>153</v>
      </c>
      <c r="F88" s="96"/>
      <c r="G88" s="105"/>
      <c r="H88" s="106" t="s">
        <v>154</v>
      </c>
      <c r="I88" s="106"/>
      <c r="J88" s="106"/>
      <c r="K88" s="97"/>
      <c r="M88" s="98"/>
      <c r="N88" s="99">
        <f>N89</f>
        <v>500300</v>
      </c>
      <c r="O88" s="76"/>
    </row>
    <row r="89" spans="1:19" s="94" customFormat="1" ht="12" customHeight="1">
      <c r="B89" s="95"/>
      <c r="E89" s="94" t="s">
        <v>155</v>
      </c>
      <c r="F89" s="96"/>
      <c r="G89" s="105"/>
      <c r="H89" s="106" t="s">
        <v>154</v>
      </c>
      <c r="I89" s="106"/>
      <c r="J89" s="106"/>
      <c r="K89" s="97"/>
      <c r="M89" s="98"/>
      <c r="N89" s="99">
        <v>500300</v>
      </c>
      <c r="O89" s="86"/>
    </row>
    <row r="90" spans="1:19" s="29" customFormat="1" ht="12.75" customHeight="1">
      <c r="A90" s="19"/>
      <c r="B90" s="19"/>
      <c r="C90" s="26" t="s">
        <v>83</v>
      </c>
      <c r="D90" s="19"/>
      <c r="E90" s="19"/>
      <c r="F90" s="19"/>
      <c r="G90" s="124" t="s">
        <v>84</v>
      </c>
      <c r="H90" s="124"/>
      <c r="I90" s="124"/>
      <c r="J90" s="124"/>
      <c r="K90" s="124"/>
      <c r="L90" s="124"/>
      <c r="M90" s="19"/>
      <c r="N90" s="20">
        <f>+N91+N93+N95+N97+N99</f>
        <v>121073.48999999999</v>
      </c>
      <c r="O90" s="21"/>
      <c r="P90" s="15"/>
      <c r="Q90" s="15"/>
      <c r="R90" s="15"/>
      <c r="S90" s="15"/>
    </row>
    <row r="91" spans="1:19" s="29" customFormat="1" ht="12.75">
      <c r="A91" s="15"/>
      <c r="B91" s="15"/>
      <c r="C91" s="74"/>
      <c r="D91" s="15" t="s">
        <v>130</v>
      </c>
      <c r="E91" s="15"/>
      <c r="F91" s="15"/>
      <c r="G91" s="74"/>
      <c r="H91" s="75" t="s">
        <v>132</v>
      </c>
      <c r="I91" s="75"/>
      <c r="J91" s="75"/>
      <c r="K91" s="75"/>
      <c r="L91" s="75"/>
      <c r="M91" s="15"/>
      <c r="N91" s="21">
        <f>N92</f>
        <v>6950.2</v>
      </c>
      <c r="O91" s="21"/>
      <c r="P91" s="15"/>
      <c r="Q91" s="15"/>
      <c r="R91" s="15"/>
      <c r="S91" s="15"/>
    </row>
    <row r="92" spans="1:19" s="29" customFormat="1" ht="15">
      <c r="A92" s="15"/>
      <c r="B92" s="15"/>
      <c r="C92" s="74"/>
      <c r="D92" s="15"/>
      <c r="E92" s="15" t="s">
        <v>131</v>
      </c>
      <c r="F92" s="15"/>
      <c r="G92" s="74"/>
      <c r="H92" s="75" t="s">
        <v>132</v>
      </c>
      <c r="I92" s="75"/>
      <c r="J92" s="75"/>
      <c r="K92" s="75"/>
      <c r="L92" s="75"/>
      <c r="M92" s="15"/>
      <c r="N92" s="76">
        <v>6950.2</v>
      </c>
      <c r="O92" s="76"/>
      <c r="P92" s="15"/>
      <c r="Q92" s="15"/>
      <c r="R92" s="15"/>
      <c r="S92" s="15"/>
    </row>
    <row r="93" spans="1:19" s="29" customFormat="1" ht="15">
      <c r="A93" s="15"/>
      <c r="B93" s="15"/>
      <c r="C93" s="15"/>
      <c r="D93" s="36" t="s">
        <v>85</v>
      </c>
      <c r="E93" s="15"/>
      <c r="F93" s="15"/>
      <c r="G93" s="122" t="s">
        <v>86</v>
      </c>
      <c r="H93" s="123"/>
      <c r="I93" s="123"/>
      <c r="J93" s="123"/>
      <c r="K93" s="123"/>
      <c r="L93" s="123"/>
      <c r="M93" s="15"/>
      <c r="N93" s="21">
        <f>N94</f>
        <v>10491</v>
      </c>
      <c r="O93" s="76"/>
      <c r="P93" s="15"/>
      <c r="Q93" s="15"/>
      <c r="R93" s="15"/>
      <c r="S93" s="15"/>
    </row>
    <row r="94" spans="1:19" s="29" customFormat="1" ht="15">
      <c r="A94" s="15"/>
      <c r="B94" s="15"/>
      <c r="C94" s="15"/>
      <c r="D94" s="15"/>
      <c r="E94" s="36" t="s">
        <v>87</v>
      </c>
      <c r="F94" s="15"/>
      <c r="G94" s="122" t="s">
        <v>86</v>
      </c>
      <c r="H94" s="123"/>
      <c r="I94" s="123"/>
      <c r="J94" s="123"/>
      <c r="K94" s="123"/>
      <c r="L94" s="123"/>
      <c r="M94" s="15"/>
      <c r="N94" s="76">
        <v>10491</v>
      </c>
      <c r="O94" s="86"/>
      <c r="P94" s="49"/>
      <c r="Q94" s="15"/>
      <c r="R94" s="15"/>
      <c r="S94" s="15"/>
    </row>
    <row r="95" spans="1:19">
      <c r="A95" s="79"/>
      <c r="B95" s="79"/>
      <c r="C95" s="80"/>
      <c r="D95" s="80" t="s">
        <v>141</v>
      </c>
      <c r="E95" s="80"/>
      <c r="F95" s="128" t="s">
        <v>142</v>
      </c>
      <c r="G95" s="128"/>
      <c r="H95" s="128"/>
      <c r="I95" s="128"/>
      <c r="J95" s="128"/>
      <c r="K95" s="128"/>
      <c r="L95" s="49">
        <v>1090.56</v>
      </c>
      <c r="M95" s="2"/>
      <c r="N95" s="21">
        <f>N96</f>
        <v>6280</v>
      </c>
      <c r="O95" s="100"/>
      <c r="P95" s="91"/>
      <c r="Q95" s="92"/>
    </row>
    <row r="96" spans="1:19" ht="15">
      <c r="A96" s="79"/>
      <c r="B96" s="79"/>
      <c r="C96" s="80"/>
      <c r="D96" s="80"/>
      <c r="E96" s="80" t="s">
        <v>143</v>
      </c>
      <c r="F96" s="128" t="s">
        <v>142</v>
      </c>
      <c r="G96" s="128"/>
      <c r="H96" s="128"/>
      <c r="I96" s="128"/>
      <c r="J96" s="128"/>
      <c r="K96" s="128"/>
      <c r="L96" s="49">
        <v>1090.56</v>
      </c>
      <c r="M96" s="2"/>
      <c r="N96" s="76">
        <v>6280</v>
      </c>
      <c r="O96" s="76"/>
      <c r="P96" s="91"/>
      <c r="Q96" s="92"/>
    </row>
    <row r="97" spans="1:29" s="29" customFormat="1" ht="12.75">
      <c r="A97" s="15"/>
      <c r="B97" s="15"/>
      <c r="C97" s="15"/>
      <c r="D97" s="15" t="s">
        <v>88</v>
      </c>
      <c r="E97" s="36"/>
      <c r="F97" s="15"/>
      <c r="G97" s="36"/>
      <c r="H97" s="128" t="s">
        <v>89</v>
      </c>
      <c r="I97" s="128"/>
      <c r="J97" s="128"/>
      <c r="K97" s="38"/>
      <c r="L97" s="38"/>
      <c r="M97" s="15"/>
      <c r="N97" s="21">
        <f>N98</f>
        <v>40540.769999999997</v>
      </c>
      <c r="O97" s="21"/>
      <c r="P97" s="15"/>
      <c r="Q97" s="15"/>
      <c r="R97" s="15"/>
      <c r="S97" s="15"/>
    </row>
    <row r="98" spans="1:29" s="29" customFormat="1" ht="15">
      <c r="A98" s="15"/>
      <c r="B98" s="15"/>
      <c r="C98" s="15"/>
      <c r="D98" s="15"/>
      <c r="E98" s="36" t="s">
        <v>90</v>
      </c>
      <c r="F98" s="15"/>
      <c r="G98" s="36"/>
      <c r="H98" s="128" t="s">
        <v>89</v>
      </c>
      <c r="I98" s="128"/>
      <c r="J98" s="128"/>
      <c r="K98" s="38"/>
      <c r="L98" s="38"/>
      <c r="M98" s="15"/>
      <c r="N98" s="76">
        <v>40540.769999999997</v>
      </c>
      <c r="O98" s="21"/>
      <c r="P98" s="15"/>
      <c r="Q98" s="15"/>
      <c r="R98" s="15"/>
      <c r="S98" s="15"/>
    </row>
    <row r="99" spans="1:29" s="29" customFormat="1" ht="12.75">
      <c r="A99" s="15"/>
      <c r="B99" s="15"/>
      <c r="C99" s="15"/>
      <c r="D99" s="15" t="s">
        <v>91</v>
      </c>
      <c r="E99" s="36"/>
      <c r="F99" s="15"/>
      <c r="G99" s="36"/>
      <c r="H99" s="128" t="s">
        <v>92</v>
      </c>
      <c r="I99" s="128"/>
      <c r="J99" s="128"/>
      <c r="K99" s="38"/>
      <c r="L99" s="38"/>
      <c r="M99" s="15"/>
      <c r="N99" s="21">
        <f>N100</f>
        <v>56811.519999999997</v>
      </c>
      <c r="O99" s="21"/>
      <c r="P99" s="15"/>
      <c r="Q99" s="15"/>
      <c r="R99" s="15"/>
      <c r="S99" s="15"/>
    </row>
    <row r="100" spans="1:29" s="29" customFormat="1" ht="15">
      <c r="A100" s="15"/>
      <c r="B100" s="15"/>
      <c r="C100" s="15"/>
      <c r="D100" s="15"/>
      <c r="E100" s="36" t="s">
        <v>93</v>
      </c>
      <c r="F100" s="15"/>
      <c r="G100" s="36"/>
      <c r="H100" s="128" t="s">
        <v>92</v>
      </c>
      <c r="I100" s="128"/>
      <c r="J100" s="128"/>
      <c r="K100" s="38"/>
      <c r="L100" s="38"/>
      <c r="M100" s="15"/>
      <c r="N100" s="76">
        <v>56811.519999999997</v>
      </c>
      <c r="O100" s="21"/>
      <c r="P100" s="49"/>
      <c r="Q100" s="15"/>
      <c r="R100" s="15"/>
      <c r="S100" s="15"/>
    </row>
    <row r="101" spans="1:29" s="29" customFormat="1" ht="12.75">
      <c r="A101" s="15"/>
      <c r="B101" s="15"/>
      <c r="C101" s="15"/>
      <c r="D101" s="15"/>
      <c r="E101" s="36"/>
      <c r="F101" s="15"/>
      <c r="G101" s="36"/>
      <c r="H101" s="39"/>
      <c r="I101" s="39"/>
      <c r="J101" s="39"/>
      <c r="K101" s="38"/>
      <c r="L101" s="38"/>
      <c r="M101" s="15"/>
      <c r="N101" s="21"/>
      <c r="O101" s="20">
        <f>N72</f>
        <v>685997.44</v>
      </c>
      <c r="P101" s="15"/>
      <c r="Q101" s="15"/>
      <c r="R101" s="15"/>
      <c r="S101" s="15"/>
    </row>
    <row r="102" spans="1:29" s="12" customFormat="1" ht="15.75">
      <c r="A102" s="33"/>
      <c r="B102" s="33">
        <v>2.6</v>
      </c>
      <c r="C102" s="33"/>
      <c r="D102" s="33"/>
      <c r="E102" s="81"/>
      <c r="F102" s="33"/>
      <c r="G102" s="33"/>
      <c r="H102" s="125" t="s">
        <v>127</v>
      </c>
      <c r="I102" s="126"/>
      <c r="J102" s="126"/>
      <c r="K102" s="126"/>
      <c r="L102" s="126"/>
      <c r="M102" s="126"/>
      <c r="N102" s="35">
        <f>N103</f>
        <v>138239.74</v>
      </c>
      <c r="O102" s="20"/>
    </row>
    <row r="103" spans="1:29" s="28" customFormat="1" ht="12.75">
      <c r="A103" s="19"/>
      <c r="B103" s="19"/>
      <c r="C103" s="19" t="s">
        <v>149</v>
      </c>
      <c r="D103" s="15"/>
      <c r="E103" s="26"/>
      <c r="F103" s="19"/>
      <c r="G103" s="26"/>
      <c r="H103" s="133" t="s">
        <v>150</v>
      </c>
      <c r="I103" s="133"/>
      <c r="J103" s="133"/>
      <c r="K103" s="27"/>
      <c r="L103" s="27"/>
      <c r="M103" s="19"/>
      <c r="N103" s="20">
        <f>+N108+N104+N106</f>
        <v>138239.74</v>
      </c>
      <c r="O103" s="20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s="28" customFormat="1" ht="15">
      <c r="A104" s="19"/>
      <c r="B104" s="19"/>
      <c r="C104" s="19"/>
      <c r="D104" s="15" t="s">
        <v>183</v>
      </c>
      <c r="E104" s="110"/>
      <c r="F104" s="19"/>
      <c r="G104" s="110"/>
      <c r="H104" s="133" t="s">
        <v>184</v>
      </c>
      <c r="I104" s="133"/>
      <c r="J104" s="133"/>
      <c r="K104" s="111"/>
      <c r="L104" s="111"/>
      <c r="M104" s="19"/>
      <c r="N104" s="76">
        <f>N105</f>
        <v>56273.49</v>
      </c>
      <c r="O104" s="20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s="28" customFormat="1" ht="15">
      <c r="A105" s="19"/>
      <c r="B105" s="19"/>
      <c r="C105" s="19"/>
      <c r="D105" s="15"/>
      <c r="E105" s="110" t="s">
        <v>185</v>
      </c>
      <c r="F105" s="19"/>
      <c r="G105" s="110"/>
      <c r="H105" s="133" t="s">
        <v>184</v>
      </c>
      <c r="I105" s="133"/>
      <c r="J105" s="133"/>
      <c r="K105" s="111"/>
      <c r="L105" s="111"/>
      <c r="M105" s="19"/>
      <c r="N105" s="76">
        <v>56273.49</v>
      </c>
      <c r="O105" s="20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s="28" customFormat="1" ht="12.75">
      <c r="A106" s="19"/>
      <c r="B106" s="19"/>
      <c r="C106" s="19"/>
      <c r="D106" s="15" t="s">
        <v>186</v>
      </c>
      <c r="E106" s="15"/>
      <c r="F106" s="19"/>
      <c r="G106" s="83"/>
      <c r="H106" s="133" t="s">
        <v>151</v>
      </c>
      <c r="I106" s="133"/>
      <c r="J106" s="133"/>
      <c r="K106" s="84"/>
      <c r="L106" s="84"/>
      <c r="M106" s="19"/>
      <c r="N106" s="20">
        <f>N107</f>
        <v>14995</v>
      </c>
      <c r="O106" s="20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 s="28" customFormat="1" ht="15">
      <c r="A107" s="19"/>
      <c r="B107" s="19"/>
      <c r="C107" s="19"/>
      <c r="D107" s="15"/>
      <c r="E107" s="15" t="s">
        <v>186</v>
      </c>
      <c r="F107" s="19"/>
      <c r="G107" s="110"/>
      <c r="H107" s="133" t="s">
        <v>151</v>
      </c>
      <c r="I107" s="133"/>
      <c r="J107" s="133"/>
      <c r="K107" s="111"/>
      <c r="L107" s="111"/>
      <c r="M107" s="19"/>
      <c r="N107" s="76">
        <v>14995</v>
      </c>
      <c r="O107" s="20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s="28" customFormat="1" ht="12.75">
      <c r="A108" s="19"/>
      <c r="B108" s="19"/>
      <c r="C108" s="19"/>
      <c r="D108" s="15" t="s">
        <v>159</v>
      </c>
      <c r="E108" s="15"/>
      <c r="F108" s="19"/>
      <c r="G108" s="110"/>
      <c r="H108" s="133" t="s">
        <v>157</v>
      </c>
      <c r="I108" s="133"/>
      <c r="J108" s="133"/>
      <c r="K108" s="111"/>
      <c r="L108" s="111"/>
      <c r="M108" s="19"/>
      <c r="N108" s="20">
        <f>N109</f>
        <v>66971.25</v>
      </c>
      <c r="O108" s="20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s="28" customFormat="1" ht="15">
      <c r="A109" s="19"/>
      <c r="B109" s="19"/>
      <c r="C109" s="19"/>
      <c r="D109" s="15"/>
      <c r="E109" s="15" t="s">
        <v>158</v>
      </c>
      <c r="F109" s="19"/>
      <c r="G109" s="83"/>
      <c r="H109" s="133" t="s">
        <v>157</v>
      </c>
      <c r="I109" s="133"/>
      <c r="J109" s="133"/>
      <c r="K109" s="84"/>
      <c r="L109" s="84"/>
      <c r="M109" s="19"/>
      <c r="N109" s="76">
        <v>66971.25</v>
      </c>
      <c r="O109" s="20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s="28" customFormat="1" ht="12.75">
      <c r="A110" s="19"/>
      <c r="B110" s="19"/>
      <c r="C110" s="19"/>
      <c r="D110" s="19"/>
      <c r="E110" s="15"/>
      <c r="F110" s="19"/>
      <c r="G110" s="83"/>
      <c r="H110" s="85"/>
      <c r="I110" s="85"/>
      <c r="J110" s="85"/>
      <c r="K110" s="84"/>
      <c r="L110" s="84"/>
      <c r="M110" s="19"/>
      <c r="N110" s="20"/>
      <c r="O110" s="20">
        <f>N102</f>
        <v>138239.74</v>
      </c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 s="28" customFormat="1" ht="12.75">
      <c r="A111" s="19"/>
      <c r="B111" s="19"/>
      <c r="C111" s="19"/>
      <c r="D111" s="19"/>
      <c r="E111" s="83"/>
      <c r="F111" s="19"/>
      <c r="G111" s="83"/>
      <c r="H111" s="85"/>
      <c r="I111" s="85"/>
      <c r="J111" s="85"/>
      <c r="K111" s="84"/>
      <c r="L111" s="84"/>
      <c r="M111" s="19"/>
      <c r="N111" s="20"/>
      <c r="O111" s="20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s="29" customFormat="1" ht="12.7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21"/>
      <c r="O112" s="20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</row>
    <row r="113" spans="1:29" s="29" customFormat="1" ht="12.7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21"/>
      <c r="O113" s="20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</row>
    <row r="114" spans="1:29" s="29" customFormat="1" ht="12.7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21"/>
      <c r="O114" s="21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</row>
    <row r="115" spans="1:29" s="29" customFormat="1" ht="15">
      <c r="A115" s="15"/>
      <c r="B115" s="15"/>
      <c r="C115" s="15"/>
      <c r="D115" s="15"/>
      <c r="E115" s="15"/>
      <c r="F115" s="15"/>
      <c r="G115" s="15"/>
      <c r="H115" s="147" t="s">
        <v>101</v>
      </c>
      <c r="I115" s="148"/>
      <c r="J115" s="148"/>
      <c r="K115" s="145"/>
      <c r="L115" s="145"/>
      <c r="M115" s="15"/>
      <c r="N115" s="21"/>
      <c r="O115" s="20">
        <f>O103+O101+O71+O37+O110</f>
        <v>13095599.73</v>
      </c>
      <c r="P115" s="86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</row>
    <row r="116" spans="1:29" s="29" customFormat="1" ht="15">
      <c r="A116" s="15"/>
      <c r="B116" s="15"/>
      <c r="C116" s="15"/>
      <c r="D116" s="15"/>
      <c r="E116" s="15"/>
      <c r="F116" s="15"/>
      <c r="G116" s="15"/>
      <c r="H116" s="146" t="s">
        <v>111</v>
      </c>
      <c r="I116" s="146"/>
      <c r="J116" s="146"/>
      <c r="K116" s="145"/>
      <c r="L116" s="145"/>
      <c r="M116" s="15"/>
      <c r="N116" s="21"/>
      <c r="O116" s="76">
        <v>16949.53</v>
      </c>
      <c r="P116" s="101"/>
      <c r="Q116" s="21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</row>
    <row r="117" spans="1:29" s="29" customFormat="1" ht="15.75">
      <c r="A117" s="44"/>
      <c r="B117" s="44"/>
      <c r="C117" s="44"/>
      <c r="D117" s="44"/>
      <c r="E117" s="44"/>
      <c r="F117" s="44"/>
      <c r="G117" s="44"/>
      <c r="H117" s="149" t="s">
        <v>102</v>
      </c>
      <c r="I117" s="150"/>
      <c r="J117" s="150"/>
      <c r="K117" s="150"/>
      <c r="L117" s="150"/>
      <c r="M117" s="44"/>
      <c r="N117" s="45"/>
      <c r="O117" s="102">
        <f>O115-O116</f>
        <v>13078650.200000001</v>
      </c>
      <c r="P117" s="101"/>
      <c r="Q117" s="49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</row>
    <row r="118" spans="1:29" s="29" customFormat="1" ht="15.75">
      <c r="A118" s="44"/>
      <c r="B118" s="44"/>
      <c r="C118" s="44"/>
      <c r="D118" s="44"/>
      <c r="E118" s="44"/>
      <c r="F118" s="44"/>
      <c r="G118" s="44"/>
      <c r="H118" s="149" t="s">
        <v>103</v>
      </c>
      <c r="I118" s="150"/>
      <c r="J118" s="150"/>
      <c r="K118" s="150"/>
      <c r="L118" s="150"/>
      <c r="M118" s="44"/>
      <c r="N118" s="45"/>
      <c r="O118" s="45">
        <f>O12-O117</f>
        <v>11885435.780000011</v>
      </c>
      <c r="P118" s="21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</row>
    <row r="119" spans="1:29" s="29" customFormat="1" ht="15">
      <c r="A119" s="15"/>
      <c r="B119" s="15"/>
      <c r="C119" s="15"/>
      <c r="D119" s="15"/>
      <c r="E119" s="15"/>
      <c r="F119" s="15"/>
      <c r="G119" s="15"/>
      <c r="H119" s="9"/>
      <c r="I119" s="8"/>
      <c r="J119" s="8"/>
      <c r="K119" s="8"/>
      <c r="L119" s="8"/>
      <c r="M119" s="15"/>
      <c r="N119" s="21"/>
      <c r="O119" s="21"/>
      <c r="P119" s="49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</row>
    <row r="120" spans="1:29" s="29" customFormat="1" ht="15">
      <c r="A120" s="15"/>
      <c r="B120" s="15"/>
      <c r="C120" s="15"/>
      <c r="D120" s="15"/>
      <c r="E120" s="15"/>
      <c r="F120" s="15"/>
      <c r="G120" s="15"/>
      <c r="H120" s="151" t="s">
        <v>170</v>
      </c>
      <c r="I120" s="152"/>
      <c r="J120" s="152"/>
      <c r="K120" s="145"/>
      <c r="L120" s="145"/>
      <c r="M120" s="15"/>
      <c r="N120" s="21"/>
      <c r="O120" s="103">
        <v>11885435.780000012</v>
      </c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</row>
    <row r="121" spans="1:29" s="29" customFormat="1" ht="15">
      <c r="A121" s="15"/>
      <c r="B121" s="15"/>
      <c r="C121" s="15"/>
      <c r="D121" s="15"/>
      <c r="E121" s="15"/>
      <c r="F121" s="15"/>
      <c r="G121" s="15"/>
      <c r="H121" s="9"/>
      <c r="I121" s="8"/>
      <c r="J121" s="8"/>
      <c r="K121" s="8"/>
      <c r="L121" s="8"/>
      <c r="M121" s="15"/>
      <c r="N121" s="21"/>
      <c r="O121" s="21">
        <f>O118-O120</f>
        <v>0</v>
      </c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</row>
    <row r="122" spans="1:29" s="29" customFormat="1" ht="15">
      <c r="A122" s="15"/>
      <c r="B122" s="15"/>
      <c r="C122" s="15"/>
      <c r="D122" s="15"/>
      <c r="E122" s="15"/>
      <c r="F122" s="15"/>
      <c r="G122" s="15"/>
      <c r="H122" s="142" t="s">
        <v>104</v>
      </c>
      <c r="I122" s="143"/>
      <c r="J122" s="143"/>
      <c r="K122" s="143"/>
      <c r="L122" s="143"/>
      <c r="M122" s="15"/>
      <c r="N122" s="21"/>
      <c r="O122" s="21"/>
      <c r="P122" s="15"/>
      <c r="Q122" s="15"/>
      <c r="R122" s="46" t="s">
        <v>105</v>
      </c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</row>
    <row r="123" spans="1:29" s="29" customFormat="1" ht="15">
      <c r="A123" s="15"/>
      <c r="B123" s="15"/>
      <c r="C123" s="15"/>
      <c r="D123" s="15"/>
      <c r="E123" s="15"/>
      <c r="F123" s="15"/>
      <c r="G123" s="15"/>
      <c r="H123" s="144"/>
      <c r="I123" s="145"/>
      <c r="J123" s="145"/>
      <c r="K123" s="145"/>
      <c r="L123" s="145"/>
      <c r="M123" s="15"/>
      <c r="N123" s="21"/>
      <c r="O123" s="21"/>
      <c r="P123" s="15"/>
      <c r="Q123" s="15"/>
      <c r="R123" s="46" t="s">
        <v>106</v>
      </c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</row>
    <row r="124" spans="1:29" s="29" customFormat="1" ht="12.7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21"/>
      <c r="O124" s="21"/>
      <c r="P124" s="15"/>
      <c r="Q124" s="15"/>
      <c r="R124" s="46" t="s">
        <v>187</v>
      </c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</row>
    <row r="125" spans="1:29" s="29" customFormat="1" ht="12.7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21"/>
      <c r="O125" s="21"/>
      <c r="P125" s="15"/>
      <c r="Q125" s="15"/>
      <c r="R125" s="47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</row>
    <row r="126" spans="1:29" s="29" customFormat="1" ht="12.7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21"/>
      <c r="O126" s="21"/>
      <c r="P126" s="15"/>
      <c r="Q126" s="15"/>
      <c r="R126" s="47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</row>
    <row r="127" spans="1:29" s="29" customFormat="1" ht="12.7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21"/>
      <c r="O127" s="21"/>
      <c r="P127" s="15"/>
      <c r="Q127" s="15"/>
      <c r="R127" s="48" t="s">
        <v>3</v>
      </c>
      <c r="S127" s="50">
        <f>O12</f>
        <v>24964085.980000012</v>
      </c>
      <c r="T127" s="15"/>
      <c r="U127" s="15"/>
      <c r="V127" s="15"/>
      <c r="W127" s="15"/>
      <c r="X127" s="15"/>
      <c r="Y127" s="15"/>
      <c r="Z127" s="15"/>
      <c r="AA127" s="15"/>
      <c r="AB127" s="15"/>
      <c r="AC127" s="15"/>
    </row>
    <row r="128" spans="1:29" s="29" customFormat="1" ht="12.7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21"/>
      <c r="O128" s="21"/>
      <c r="P128" s="15"/>
      <c r="Q128" s="15"/>
      <c r="R128" s="47" t="s">
        <v>107</v>
      </c>
      <c r="S128" s="49">
        <f>O37</f>
        <v>8634501.9800000004</v>
      </c>
      <c r="T128" s="51">
        <f>S128/$S$132</f>
        <v>0.65934376111234427</v>
      </c>
      <c r="U128" s="15"/>
      <c r="V128" s="15"/>
      <c r="W128" s="15"/>
      <c r="X128" s="15"/>
      <c r="Y128" s="15"/>
      <c r="Z128" s="15"/>
      <c r="AA128" s="15"/>
      <c r="AB128" s="15"/>
      <c r="AC128" s="15"/>
    </row>
    <row r="129" spans="1:29" s="29" customFormat="1" ht="12.7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21"/>
      <c r="O129" s="21"/>
      <c r="P129" s="15"/>
      <c r="Q129" s="15"/>
      <c r="R129" s="47" t="s">
        <v>108</v>
      </c>
      <c r="S129" s="49">
        <f>O71</f>
        <v>3636860.57</v>
      </c>
      <c r="T129" s="51">
        <f>S129/$S$132</f>
        <v>0.27771622873204599</v>
      </c>
      <c r="U129" s="15"/>
      <c r="V129" s="15"/>
      <c r="W129" s="15"/>
      <c r="X129" s="15"/>
      <c r="Y129" s="15"/>
      <c r="Z129" s="15"/>
      <c r="AA129" s="15"/>
      <c r="AB129" s="15"/>
      <c r="AC129" s="15"/>
    </row>
    <row r="130" spans="1:29" s="29" customFormat="1" ht="12.7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21"/>
      <c r="O130" s="21"/>
      <c r="P130" s="15"/>
      <c r="Q130" s="15"/>
      <c r="R130" s="47" t="s">
        <v>109</v>
      </c>
      <c r="S130" s="49">
        <f>O101</f>
        <v>685997.44</v>
      </c>
      <c r="T130" s="51">
        <f>S130/$S$132</f>
        <v>5.2383812436515263E-2</v>
      </c>
      <c r="U130" s="15"/>
      <c r="V130" s="15"/>
      <c r="W130" s="15"/>
      <c r="X130" s="15"/>
      <c r="Y130" s="15"/>
      <c r="Z130" s="15"/>
      <c r="AA130" s="15"/>
      <c r="AB130" s="15"/>
      <c r="AC130" s="15"/>
    </row>
    <row r="131" spans="1:29" s="29" customFormat="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21"/>
      <c r="O131" s="21"/>
      <c r="P131" s="15"/>
      <c r="Q131" s="15"/>
      <c r="R131" s="47" t="s">
        <v>127</v>
      </c>
      <c r="S131" s="47">
        <f>O110</f>
        <v>138239.74</v>
      </c>
      <c r="T131" s="51">
        <f>S131/$S$132</f>
        <v>1.0556197719094457E-2</v>
      </c>
      <c r="U131" s="47"/>
      <c r="V131" s="47"/>
      <c r="W131" s="47"/>
      <c r="X131" s="15"/>
      <c r="Y131" s="15"/>
      <c r="Z131" s="15"/>
      <c r="AA131" s="15"/>
      <c r="AB131" s="15"/>
      <c r="AC131" s="15"/>
    </row>
    <row r="132" spans="1:29" s="29" customFormat="1" ht="12.7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21"/>
      <c r="O132" s="21"/>
      <c r="P132" s="15"/>
      <c r="Q132" s="15"/>
      <c r="R132" s="48" t="s">
        <v>110</v>
      </c>
      <c r="S132" s="49">
        <f>SUM(S128:S131)</f>
        <v>13095599.73</v>
      </c>
      <c r="T132" s="52">
        <f>SUM(T128:T131)</f>
        <v>1</v>
      </c>
      <c r="U132" s="15"/>
      <c r="V132" s="15"/>
      <c r="W132" s="15"/>
      <c r="X132" s="15"/>
      <c r="Y132" s="15"/>
      <c r="Z132" s="15"/>
      <c r="AA132" s="15"/>
      <c r="AB132" s="15"/>
      <c r="AC132" s="15"/>
    </row>
    <row r="133" spans="1:29" s="29" customFormat="1" ht="12.7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21"/>
      <c r="O133" s="21"/>
      <c r="P133" s="15"/>
      <c r="Q133" s="15"/>
      <c r="R133" s="48" t="s">
        <v>111</v>
      </c>
      <c r="S133" s="49">
        <f>O116</f>
        <v>16949.53</v>
      </c>
      <c r="T133" s="15"/>
      <c r="U133" s="15"/>
      <c r="V133" s="15"/>
      <c r="W133" s="15"/>
      <c r="X133" s="15"/>
      <c r="Y133" s="15"/>
      <c r="Z133" s="15"/>
      <c r="AA133" s="15"/>
      <c r="AB133" s="15"/>
      <c r="AC133" s="15"/>
    </row>
    <row r="134" spans="1:29" s="29" customFormat="1" ht="12.7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21"/>
      <c r="O134" s="21"/>
      <c r="P134" s="15"/>
      <c r="Q134" s="15"/>
      <c r="R134" s="48" t="s">
        <v>112</v>
      </c>
      <c r="S134" s="50">
        <f>S132-S133</f>
        <v>13078650.200000001</v>
      </c>
      <c r="T134" s="15"/>
      <c r="U134" s="15"/>
      <c r="V134" s="15"/>
      <c r="W134" s="15"/>
      <c r="X134" s="15"/>
      <c r="Y134" s="15"/>
      <c r="Z134" s="15"/>
      <c r="AA134" s="15"/>
      <c r="AB134" s="15"/>
      <c r="AC134" s="15"/>
    </row>
    <row r="135" spans="1:29" s="29" customFormat="1" ht="12.7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21"/>
      <c r="O135" s="21"/>
      <c r="P135" s="15"/>
      <c r="Q135" s="15"/>
      <c r="R135" s="48" t="s">
        <v>113</v>
      </c>
      <c r="S135" s="50">
        <f>S127-S134</f>
        <v>11885435.780000011</v>
      </c>
      <c r="T135" s="15"/>
      <c r="U135" s="15"/>
      <c r="V135" s="15"/>
      <c r="W135" s="15"/>
      <c r="X135" s="15"/>
      <c r="Y135" s="15"/>
      <c r="Z135" s="15"/>
      <c r="AA135" s="15"/>
      <c r="AB135" s="15"/>
      <c r="AC135" s="15"/>
    </row>
    <row r="136" spans="1:29" s="29" customFormat="1" ht="12.7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21"/>
      <c r="O136" s="21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</row>
    <row r="137" spans="1:29" s="29" customFormat="1" ht="12.7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21"/>
      <c r="O137" s="21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</row>
    <row r="138" spans="1:29" s="29" customFormat="1" ht="12.7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21"/>
      <c r="O138" s="21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</row>
    <row r="139" spans="1:29" s="29" customFormat="1" ht="12.7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21"/>
      <c r="O139" s="21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</row>
    <row r="140" spans="1:29" s="29" customFormat="1" ht="12.7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21"/>
      <c r="O140" s="21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</row>
    <row r="141" spans="1:29" s="29" customFormat="1" ht="12.7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21"/>
      <c r="O141" s="21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</row>
    <row r="142" spans="1:29" s="29" customFormat="1" ht="12.7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21"/>
      <c r="O142" s="21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</row>
    <row r="143" spans="1:29" s="29" customFormat="1" ht="12.7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21"/>
      <c r="O143" s="21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</row>
    <row r="144" spans="1:29" s="10" customForma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s="10" customForma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s="10" customFormat="1">
      <c r="N146" s="11"/>
      <c r="O146" s="1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s="10" customFormat="1">
      <c r="N147" s="11"/>
      <c r="O147" s="1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</sheetData>
  <mergeCells count="97">
    <mergeCell ref="H107:J107"/>
    <mergeCell ref="H108:J108"/>
    <mergeCell ref="H105:J105"/>
    <mergeCell ref="H103:J103"/>
    <mergeCell ref="H104:J104"/>
    <mergeCell ref="H116:L116"/>
    <mergeCell ref="H115:L115"/>
    <mergeCell ref="H117:L117"/>
    <mergeCell ref="H118:L118"/>
    <mergeCell ref="H120:L120"/>
    <mergeCell ref="H122:L122"/>
    <mergeCell ref="H123:L123"/>
    <mergeCell ref="H54:J54"/>
    <mergeCell ref="H55:J55"/>
    <mergeCell ref="G56:L56"/>
    <mergeCell ref="H68:J68"/>
    <mergeCell ref="G69:L69"/>
    <mergeCell ref="G66:L66"/>
    <mergeCell ref="H67:J67"/>
    <mergeCell ref="H63:M63"/>
    <mergeCell ref="G57:L57"/>
    <mergeCell ref="G58:L58"/>
    <mergeCell ref="G61:L61"/>
    <mergeCell ref="G62:L62"/>
    <mergeCell ref="F96:K96"/>
    <mergeCell ref="H102:M102"/>
    <mergeCell ref="G48:L48"/>
    <mergeCell ref="G50:L50"/>
    <mergeCell ref="G39:L39"/>
    <mergeCell ref="G30:L30"/>
    <mergeCell ref="G31:L31"/>
    <mergeCell ref="G32:L32"/>
    <mergeCell ref="G44:L44"/>
    <mergeCell ref="G40:L40"/>
    <mergeCell ref="G41:L41"/>
    <mergeCell ref="G42:L42"/>
    <mergeCell ref="G43:L43"/>
    <mergeCell ref="G33:L33"/>
    <mergeCell ref="G34:L34"/>
    <mergeCell ref="G26:I26"/>
    <mergeCell ref="G27:I27"/>
    <mergeCell ref="G28:I28"/>
    <mergeCell ref="G29:I29"/>
    <mergeCell ref="G47:L47"/>
    <mergeCell ref="G45:L45"/>
    <mergeCell ref="G46:L46"/>
    <mergeCell ref="G35:L35"/>
    <mergeCell ref="G36:L36"/>
    <mergeCell ref="G38:L38"/>
    <mergeCell ref="A11:H11"/>
    <mergeCell ref="G22:L22"/>
    <mergeCell ref="G23:L23"/>
    <mergeCell ref="H24:J24"/>
    <mergeCell ref="H25:J25"/>
    <mergeCell ref="A12:G12"/>
    <mergeCell ref="F17:F21"/>
    <mergeCell ref="G17:L17"/>
    <mergeCell ref="G18:L18"/>
    <mergeCell ref="G19:L19"/>
    <mergeCell ref="G20:L20"/>
    <mergeCell ref="G21:L21"/>
    <mergeCell ref="H15:L15"/>
    <mergeCell ref="H16:L16"/>
    <mergeCell ref="H109:J109"/>
    <mergeCell ref="H75:J75"/>
    <mergeCell ref="G76:L76"/>
    <mergeCell ref="G77:L77"/>
    <mergeCell ref="G78:L78"/>
    <mergeCell ref="G93:L93"/>
    <mergeCell ref="G94:L94"/>
    <mergeCell ref="H97:J97"/>
    <mergeCell ref="H98:J98"/>
    <mergeCell ref="H99:J99"/>
    <mergeCell ref="H100:J100"/>
    <mergeCell ref="H106:J106"/>
    <mergeCell ref="H87:J87"/>
    <mergeCell ref="F95:K95"/>
    <mergeCell ref="G81:J81"/>
    <mergeCell ref="G82:J82"/>
    <mergeCell ref="A6:N6"/>
    <mergeCell ref="A7:N7"/>
    <mergeCell ref="A8:N8"/>
    <mergeCell ref="A9:N9"/>
    <mergeCell ref="A10:J10"/>
    <mergeCell ref="G83:J83"/>
    <mergeCell ref="G49:L49"/>
    <mergeCell ref="G90:L90"/>
    <mergeCell ref="H79:M79"/>
    <mergeCell ref="H80:M80"/>
    <mergeCell ref="G70:L70"/>
    <mergeCell ref="G72:L72"/>
    <mergeCell ref="H73:J73"/>
    <mergeCell ref="H64:J64"/>
    <mergeCell ref="H65:J65"/>
    <mergeCell ref="H74:J74"/>
    <mergeCell ref="H51:J51"/>
    <mergeCell ref="H84:J84"/>
  </mergeCells>
  <pageMargins left="0.19" right="0.1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Cristina Taveras</cp:lastModifiedBy>
  <cp:lastPrinted>2014-09-05T13:30:21Z</cp:lastPrinted>
  <dcterms:created xsi:type="dcterms:W3CDTF">2014-08-04T16:07:59Z</dcterms:created>
  <dcterms:modified xsi:type="dcterms:W3CDTF">2014-11-04T16:01:55Z</dcterms:modified>
</cp:coreProperties>
</file>