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25" windowWidth="1471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67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<sst xmlns="http://schemas.openxmlformats.org/spreadsheetml/2006/main" count="3111" uniqueCount="482">
  <si>
    <t xml:space="preserve">Oficina Presidencial de Tecnologías de la Información y Comunicación </t>
  </si>
  <si>
    <t xml:space="preserve">         “Año de la Superacion del  analfabetismo”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</si>
  <si>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</si>
  <si>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</si>
  <si>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</si>
  <si>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</si>
  <si>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</si>
  <si>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</si>
  <si>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</si>
  <si>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</si>
  <si>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</si>
  <si>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</si>
  <si>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</si>
  <si>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</si>
  <si>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</si>
  <si>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</si>
  <si>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</si>
  <si>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</si>
  <si>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</si>
  <si>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</si>
  <si>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</si>
  <si>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</si>
  <si>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</si>
  <si>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</si>
  <si>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</si>
  <si>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</si>
  <si>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</si>
  <si>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</si>
  <si>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</si>
  <si>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</si>
  <si>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</si>
  <si>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</si>
  <si>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</si>
  <si>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</si>
  <si>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</si>
  <si>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</si>
  <si>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</si>
  <si>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</si>
  <si>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</si>
  <si>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</si>
  <si>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</si>
  <si>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</si>
  <si>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</si>
  <si>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</si>
  <si>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</si>
  <si>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</si>
  <si>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</si>
  <si>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</si>
  <si>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</si>
  <si>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</si>
  <si>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</si>
  <si>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</si>
  <si>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</si>
  <si>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</si>
  <si>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</si>
  <si>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</si>
  <si>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</si>
  <si>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</si>
  <si>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</si>
  <si>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</si>
  <si>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</si>
  <si>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</si>
  <si>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</si>
  <si>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</si>
  <si>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</si>
  <si>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</si>
  <si>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</si>
  <si>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</si>
  <si>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</si>
  <si>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</si>
  <si>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</si>
  <si>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</si>
  <si>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</si>
  <si>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</si>
  <si>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</si>
  <si>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</si>
  <si>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</si>
  <si>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</si>
  <si>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</si>
  <si>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</si>
  <si>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</si>
  <si>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</si>
  <si>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</si>
  <si>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</si>
  <si>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</si>
  <si>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</si>
  <si>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</si>
  <si>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</si>
  <si>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</si>
  <si>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</si>
  <si>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</si>
  <si>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</si>
  <si>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</si>
  <si>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</si>
  <si>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</si>
  <si>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</si>
  <si>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</si>
  <si>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</si>
  <si>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</si>
  <si>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</si>
  <si>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</si>
  <si>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</si>
  <si>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</si>
  <si>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</si>
  <si>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</si>
  <si>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</si>
  <si>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</si>
  <si>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</si>
  <si>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</si>
  <si>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</si>
  <si>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</si>
  <si>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</si>
  <si>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</si>
  <si>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</si>
  <si>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</si>
  <si>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</si>
  <si>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</si>
  <si>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</si>
  <si>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</si>
  <si>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</si>
  <si>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</si>
  <si>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</si>
  <si>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</si>
  <si>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</si>
  <si>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</si>
  <si>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</si>
  <si>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</si>
  <si>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</si>
  <si>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</si>
  <si>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</si>
  <si>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</si>
  <si>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</si>
  <si>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</si>
  <si>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</si>
  <si>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</si>
  <si>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</si>
  <si>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</si>
  <si>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</si>
  <si>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</si>
  <si>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</si>
  <si>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</si>
  <si>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</si>
  <si>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</si>
  <si>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</si>
  <si>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</si>
  <si>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</si>
  <si>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</si>
  <si>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</si>
  <si>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</si>
  <si>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</si>
  <si>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</si>
  <si>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</si>
  <si>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</si>
  <si>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</si>
  <si>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</si>
  <si>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</si>
  <si>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</si>
  <si>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</si>
  <si>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</si>
  <si>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</si>
  <si>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</si>
  <si>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</si>
  <si>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</si>
  <si>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</si>
  <si>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</si>
  <si>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</si>
  <si>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</si>
  <si>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</si>
  <si>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</si>
  <si>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</si>
  <si>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</si>
  <si>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</si>
  <si>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</si>
  <si>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</si>
  <si>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</si>
  <si>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</si>
  <si>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</si>
  <si>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</si>
  <si>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</si>
  <si>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</si>
  <si>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</si>
  <si>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</si>
  <si>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</si>
  <si>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</si>
  <si>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</si>
  <si>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</si>
  <si>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</si>
  <si>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</si>
  <si>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</si>
  <si>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</si>
  <si>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</si>
  <si>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</si>
  <si>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</si>
  <si>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</si>
  <si>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</si>
  <si>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</si>
  <si>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</si>
  <si>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</si>
  <si>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</si>
  <si>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</si>
  <si>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</si>
  <si>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</si>
  <si>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</si>
  <si>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</si>
  <si>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</si>
  <si>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</si>
  <si>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</si>
  <si>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</si>
  <si>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</si>
  <si>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</si>
  <si>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</si>
  <si>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</si>
  <si>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</si>
  <si>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</si>
  <si>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</si>
  <si>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</si>
  <si>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</si>
  <si>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</si>
  <si>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</si>
  <si>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</si>
  <si>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</si>
  <si>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</si>
  <si>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</si>
  <si>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</si>
  <si>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</si>
  <si>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</si>
  <si>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</si>
  <si>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</si>
  <si>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</si>
  <si>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</si>
  <si>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</si>
  <si>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</si>
  <si>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</si>
  <si>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</si>
  <si>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</si>
  <si>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</si>
  <si>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</si>
  <si>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</si>
  <si>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</si>
  <si>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</si>
  <si>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</si>
  <si>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</si>
  <si>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</si>
  <si>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</si>
  <si>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</si>
  <si>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</si>
  <si>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</si>
  <si>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</si>
  <si>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</si>
  <si>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</si>
  <si>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</si>
  <si>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</si>
  <si>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</si>
  <si>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</si>
  <si>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</si>
  <si>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</si>
  <si>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</si>
  <si>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</si>
  <si>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</si>
  <si>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</si>
  <si>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</si>
  <si>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</si>
  <si>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</si>
  <si>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</si>
  <si>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</si>
  <si>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</si>
  <si>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</si>
  <si>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</si>
  <si>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</si>
  <si>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</si>
  <si>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</si>
  <si>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</si>
  <si>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</si>
  <si>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</si>
  <si>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</si>
  <si>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</si>
  <si>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</si>
  <si>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</si>
  <si>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</si>
  <si>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</si>
  <si>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</si>
  <si>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</si>
  <si>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</si>
  <si>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</si>
  <si>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</si>
  <si>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</si>
  <si>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</si>
  <si>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</si>
  <si>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</si>
  <si>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</si>
  <si>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</si>
  <si>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</si>
  <si>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</si>
  <si>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</si>
  <si>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</si>
  <si>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</si>
  <si>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</si>
  <si>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</si>
  <si>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</si>
  <si>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</si>
  <si>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</si>
  <si>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</si>
  <si>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</si>
  <si>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</si>
  <si>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</si>
  <si>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</si>
  <si>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</si>
  <si>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</si>
  <si>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</si>
  <si>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</si>
  <si>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</si>
  <si>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</si>
  <si>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</si>
  <si>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</si>
  <si>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</si>
  <si>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</si>
  <si>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</si>
  <si>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</si>
  <si>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</si>
  <si>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</si>
  <si>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</si>
  <si>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</si>
  <si>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</si>
  <si>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</si>
  <si>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</si>
  <si>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</si>
  <si>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</si>
  <si>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</si>
  <si>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</si>
  <si>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</si>
  <si>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</si>
  <si>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</si>
  <si>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</si>
  <si>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</si>
  <si>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</si>
  <si>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</si>
  <si>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</si>
  <si>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</si>
  <si>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</si>
  <si>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</si>
  <si>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</si>
  <si>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</si>
  <si>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</si>
  <si>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</si>
  <si>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</si>
  <si>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</si>
  <si>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</si>
  <si>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</si>
  <si>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</si>
  <si>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</si>
  <si>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</si>
  <si>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</si>
  <si>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</si>
  <si>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</si>
  <si>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</si>
  <si>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</si>
  <si>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</si>
  <si>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</si>
  <si>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</si>
  <si>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</si>
  <si>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</si>
  <si>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</si>
  <si>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</si>
  <si>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</si>
  <si>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</si>
  <si>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</si>
  <si>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</si>
  <si>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</si>
  <si>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</si>
  <si>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</si>
  <si>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</si>
  <si>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</si>
  <si>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</si>
  <si>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</si>
  <si>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</si>
  <si>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</si>
  <si>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</si>
  <si>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</si>
  <si>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</si>
  <si>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</si>
  <si>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</si>
  <si>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</si>
  <si>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</si>
  <si>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</si>
  <si>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</si>
  <si>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</si>
  <si>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</si>
  <si>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</si>
  <si>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</si>
  <si>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</si>
  <si>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</si>
  <si>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</si>
  <si>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</si>
  <si>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</si>
  <si>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</si>
  <si>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</si>
  <si>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</si>
  <si>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</si>
  <si>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</si>
  <si>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</si>
  <si>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</si>
  <si>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</si>
  <si>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</si>
  <si>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</si>
  <si>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</si>
  <si>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</si>
  <si>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</si>
  <si>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</si>
  <si>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</si>
  <si>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</si>
  <si>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</si>
  <si>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</si>
  <si>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</si>
  <si>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</si>
  <si>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</si>
  <si>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</si>
  <si>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</si>
  <si>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</si>
  <si>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</si>
  <si>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</si>
  <si>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</si>
  <si>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</si>
  <si>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</si>
  <si>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</si>
  <si>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</si>
  <si>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</si>
  <si>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</si>
  <si>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</si>
  <si>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</si>
  <si>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</si>
  <si>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</si>
  <si>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</si>
  <si>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</si>
  <si>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</si>
  <si>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</si>
  <si>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</si>
  <si>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</si>
  <si>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</si>
  <si>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</si>
  <si>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</si>
  <si>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</si>
  <si>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</si>
  <si>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</si>
  <si>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</si>
  <si>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</si>
  <si>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</si>
  <si>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</si>
  <si>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</si>
  <si>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</si>
  <si>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</si>
  <si>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</si>
  <si>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</si>
  <si>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</si>
  <si>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</si>
  <si>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</si>
  <si>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</si>
  <si>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</si>
  <si>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</si>
  <si>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</si>
  <si>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</si>
  <si>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</si>
  <si>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</si>
  <si>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</si>
  <si>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</si>
  <si>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</si>
  <si>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</si>
  <si>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</si>
  <si>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</si>
  <si>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</si>
  <si>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</si>
  <si>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</si>
  <si>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</si>
  <si>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</si>
  <si>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</si>
  <si>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</si>
  <si>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</si>
  <si>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</si>
  <si>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</si>
  <si>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</si>
  <si>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</si>
  <si>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t>CAMIONETA ISUKU COSMIC BLACK MICA</t>
  </si>
  <si>
    <r>
      <t xml:space="preserve">Correspondiente al mes de Julio del  </t>
    </r>
    <r>
      <rPr>
        <b/>
        <u/>
        <sz val="12"/>
        <rFont val="Arial"/>
        <family val="2"/>
      </rPr>
      <t xml:space="preserve">2014 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</si>
</sst>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0" fontId="2" fillId="0" borderId="0" xfId="0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43" fontId="11" fillId="2" borderId="8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76200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819150</xdr:colOff>
      <xdr:row>0</xdr:row>
      <xdr:rowOff>133350</xdr:rowOff>
    </xdr:from>
    <xdr:to>
      <xdr:col>4</xdr:col>
      <xdr:colOff>409574</xdr:colOff>
      <xdr:row>5</xdr:row>
      <xdr:rowOff>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2038350" y="133350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914400</xdr:colOff>
      <xdr:row>0</xdr:row>
      <xdr:rowOff>152400</xdr:rowOff>
    </xdr:from>
    <xdr:to>
      <xdr:col>9</xdr:col>
      <xdr:colOff>840693</xdr:colOff>
      <xdr:row>4</xdr:row>
      <xdr:rowOff>228599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10848975" y="152400"/>
          <a:ext cx="1135968" cy="7238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67"/>
  <sheetViews>
    <sheetView tabSelected="1" topLeftCell="A118" workbookViewId="0">
      <selection activeCell="F8" sqref="F8"/>
    </sheetView>
  </sheetViews>
  <sheetFormatPr defaultRowHeight="12.75"/>
  <cols>
    <col min="1" max="2" width="9.140625" style="1"/>
    <col min="3" max="3" width="13.7109375" style="25" customWidth="1"/>
    <col min="4" max="4" width="13.85546875" style="25" customWidth="1"/>
    <col min="5" max="5" width="16.140625" style="25" customWidth="1"/>
    <col min="6" max="6" width="56.28515625" style="25" customWidth="1"/>
    <col min="7" max="7" width="13" style="25" customWidth="1"/>
    <col min="8" max="8" width="17.7109375" style="25" customWidth="1"/>
    <col min="9" max="9" width="18.140625" style="25" customWidth="1"/>
    <col min="10" max="10" width="13.7109375" style="25" customWidth="1"/>
    <col min="11" max="18" width="9.140625" style="1"/>
    <col min="19" max="258" width="9.140625" style="25"/>
    <col min="259" max="259" width="13.7109375" style="25" customWidth="1"/>
    <col min="260" max="260" width="13.85546875" style="25" customWidth="1"/>
    <col min="261" max="261" width="16.140625" style="25" customWidth="1"/>
    <col min="262" max="262" width="56.28515625" style="25" customWidth="1"/>
    <col min="263" max="263" width="13" style="25" customWidth="1"/>
    <col min="264" max="264" width="17.7109375" style="25" customWidth="1"/>
    <col min="265" max="265" width="18.140625" style="25" customWidth="1"/>
    <col min="266" max="266" width="13.7109375" style="25" customWidth="1"/>
    <col min="267" max="514" width="9.140625" style="25"/>
    <col min="515" max="515" width="13.7109375" style="25" customWidth="1"/>
    <col min="516" max="516" width="13.85546875" style="25" customWidth="1"/>
    <col min="517" max="517" width="16.140625" style="25" customWidth="1"/>
    <col min="518" max="518" width="56.28515625" style="25" customWidth="1"/>
    <col min="519" max="519" width="13" style="25" customWidth="1"/>
    <col min="520" max="520" width="17.7109375" style="25" customWidth="1"/>
    <col min="521" max="521" width="18.140625" style="25" customWidth="1"/>
    <col min="522" max="522" width="13.7109375" style="25" customWidth="1"/>
    <col min="523" max="770" width="9.140625" style="25"/>
    <col min="771" max="771" width="13.7109375" style="25" customWidth="1"/>
    <col min="772" max="772" width="13.85546875" style="25" customWidth="1"/>
    <col min="773" max="773" width="16.140625" style="25" customWidth="1"/>
    <col min="774" max="774" width="56.28515625" style="25" customWidth="1"/>
    <col min="775" max="775" width="13" style="25" customWidth="1"/>
    <col min="776" max="776" width="17.7109375" style="25" customWidth="1"/>
    <col min="777" max="777" width="18.140625" style="25" customWidth="1"/>
    <col min="778" max="778" width="13.7109375" style="25" customWidth="1"/>
    <col min="779" max="1026" width="9.140625" style="25"/>
    <col min="1027" max="1027" width="13.7109375" style="25" customWidth="1"/>
    <col min="1028" max="1028" width="13.85546875" style="25" customWidth="1"/>
    <col min="1029" max="1029" width="16.140625" style="25" customWidth="1"/>
    <col min="1030" max="1030" width="56.28515625" style="25" customWidth="1"/>
    <col min="1031" max="1031" width="13" style="25" customWidth="1"/>
    <col min="1032" max="1032" width="17.7109375" style="25" customWidth="1"/>
    <col min="1033" max="1033" width="18.140625" style="25" customWidth="1"/>
    <col min="1034" max="1034" width="13.7109375" style="25" customWidth="1"/>
    <col min="1035" max="1282" width="9.140625" style="25"/>
    <col min="1283" max="1283" width="13.7109375" style="25" customWidth="1"/>
    <col min="1284" max="1284" width="13.85546875" style="25" customWidth="1"/>
    <col min="1285" max="1285" width="16.140625" style="25" customWidth="1"/>
    <col min="1286" max="1286" width="56.28515625" style="25" customWidth="1"/>
    <col min="1287" max="1287" width="13" style="25" customWidth="1"/>
    <col min="1288" max="1288" width="17.7109375" style="25" customWidth="1"/>
    <col min="1289" max="1289" width="18.140625" style="25" customWidth="1"/>
    <col min="1290" max="1290" width="13.7109375" style="25" customWidth="1"/>
    <col min="1291" max="1538" width="9.140625" style="25"/>
    <col min="1539" max="1539" width="13.7109375" style="25" customWidth="1"/>
    <col min="1540" max="1540" width="13.85546875" style="25" customWidth="1"/>
    <col min="1541" max="1541" width="16.140625" style="25" customWidth="1"/>
    <col min="1542" max="1542" width="56.28515625" style="25" customWidth="1"/>
    <col min="1543" max="1543" width="13" style="25" customWidth="1"/>
    <col min="1544" max="1544" width="17.7109375" style="25" customWidth="1"/>
    <col min="1545" max="1545" width="18.140625" style="25" customWidth="1"/>
    <col min="1546" max="1546" width="13.7109375" style="25" customWidth="1"/>
    <col min="1547" max="1794" width="9.140625" style="25"/>
    <col min="1795" max="1795" width="13.7109375" style="25" customWidth="1"/>
    <col min="1796" max="1796" width="13.85546875" style="25" customWidth="1"/>
    <col min="1797" max="1797" width="16.140625" style="25" customWidth="1"/>
    <col min="1798" max="1798" width="56.28515625" style="25" customWidth="1"/>
    <col min="1799" max="1799" width="13" style="25" customWidth="1"/>
    <col min="1800" max="1800" width="17.7109375" style="25" customWidth="1"/>
    <col min="1801" max="1801" width="18.140625" style="25" customWidth="1"/>
    <col min="1802" max="1802" width="13.7109375" style="25" customWidth="1"/>
    <col min="1803" max="2050" width="9.140625" style="25"/>
    <col min="2051" max="2051" width="13.7109375" style="25" customWidth="1"/>
    <col min="2052" max="2052" width="13.85546875" style="25" customWidth="1"/>
    <col min="2053" max="2053" width="16.140625" style="25" customWidth="1"/>
    <col min="2054" max="2054" width="56.28515625" style="25" customWidth="1"/>
    <col min="2055" max="2055" width="13" style="25" customWidth="1"/>
    <col min="2056" max="2056" width="17.7109375" style="25" customWidth="1"/>
    <col min="2057" max="2057" width="18.140625" style="25" customWidth="1"/>
    <col min="2058" max="2058" width="13.7109375" style="25" customWidth="1"/>
    <col min="2059" max="2306" width="9.140625" style="25"/>
    <col min="2307" max="2307" width="13.7109375" style="25" customWidth="1"/>
    <col min="2308" max="2308" width="13.85546875" style="25" customWidth="1"/>
    <col min="2309" max="2309" width="16.140625" style="25" customWidth="1"/>
    <col min="2310" max="2310" width="56.28515625" style="25" customWidth="1"/>
    <col min="2311" max="2311" width="13" style="25" customWidth="1"/>
    <col min="2312" max="2312" width="17.7109375" style="25" customWidth="1"/>
    <col min="2313" max="2313" width="18.140625" style="25" customWidth="1"/>
    <col min="2314" max="2314" width="13.7109375" style="25" customWidth="1"/>
    <col min="2315" max="2562" width="9.140625" style="25"/>
    <col min="2563" max="2563" width="13.7109375" style="25" customWidth="1"/>
    <col min="2564" max="2564" width="13.85546875" style="25" customWidth="1"/>
    <col min="2565" max="2565" width="16.140625" style="25" customWidth="1"/>
    <col min="2566" max="2566" width="56.28515625" style="25" customWidth="1"/>
    <col min="2567" max="2567" width="13" style="25" customWidth="1"/>
    <col min="2568" max="2568" width="17.7109375" style="25" customWidth="1"/>
    <col min="2569" max="2569" width="18.140625" style="25" customWidth="1"/>
    <col min="2570" max="2570" width="13.7109375" style="25" customWidth="1"/>
    <col min="2571" max="2818" width="9.140625" style="25"/>
    <col min="2819" max="2819" width="13.7109375" style="25" customWidth="1"/>
    <col min="2820" max="2820" width="13.85546875" style="25" customWidth="1"/>
    <col min="2821" max="2821" width="16.140625" style="25" customWidth="1"/>
    <col min="2822" max="2822" width="56.28515625" style="25" customWidth="1"/>
    <col min="2823" max="2823" width="13" style="25" customWidth="1"/>
    <col min="2824" max="2824" width="17.7109375" style="25" customWidth="1"/>
    <col min="2825" max="2825" width="18.140625" style="25" customWidth="1"/>
    <col min="2826" max="2826" width="13.7109375" style="25" customWidth="1"/>
    <col min="2827" max="3074" width="9.140625" style="25"/>
    <col min="3075" max="3075" width="13.7109375" style="25" customWidth="1"/>
    <col min="3076" max="3076" width="13.85546875" style="25" customWidth="1"/>
    <col min="3077" max="3077" width="16.140625" style="25" customWidth="1"/>
    <col min="3078" max="3078" width="56.28515625" style="25" customWidth="1"/>
    <col min="3079" max="3079" width="13" style="25" customWidth="1"/>
    <col min="3080" max="3080" width="17.7109375" style="25" customWidth="1"/>
    <col min="3081" max="3081" width="18.140625" style="25" customWidth="1"/>
    <col min="3082" max="3082" width="13.7109375" style="25" customWidth="1"/>
    <col min="3083" max="3330" width="9.140625" style="25"/>
    <col min="3331" max="3331" width="13.7109375" style="25" customWidth="1"/>
    <col min="3332" max="3332" width="13.85546875" style="25" customWidth="1"/>
    <col min="3333" max="3333" width="16.140625" style="25" customWidth="1"/>
    <col min="3334" max="3334" width="56.28515625" style="25" customWidth="1"/>
    <col min="3335" max="3335" width="13" style="25" customWidth="1"/>
    <col min="3336" max="3336" width="17.7109375" style="25" customWidth="1"/>
    <col min="3337" max="3337" width="18.140625" style="25" customWidth="1"/>
    <col min="3338" max="3338" width="13.7109375" style="25" customWidth="1"/>
    <col min="3339" max="3586" width="9.140625" style="25"/>
    <col min="3587" max="3587" width="13.7109375" style="25" customWidth="1"/>
    <col min="3588" max="3588" width="13.85546875" style="25" customWidth="1"/>
    <col min="3589" max="3589" width="16.140625" style="25" customWidth="1"/>
    <col min="3590" max="3590" width="56.28515625" style="25" customWidth="1"/>
    <col min="3591" max="3591" width="13" style="25" customWidth="1"/>
    <col min="3592" max="3592" width="17.7109375" style="25" customWidth="1"/>
    <col min="3593" max="3593" width="18.140625" style="25" customWidth="1"/>
    <col min="3594" max="3594" width="13.7109375" style="25" customWidth="1"/>
    <col min="3595" max="3842" width="9.140625" style="25"/>
    <col min="3843" max="3843" width="13.7109375" style="25" customWidth="1"/>
    <col min="3844" max="3844" width="13.85546875" style="25" customWidth="1"/>
    <col min="3845" max="3845" width="16.140625" style="25" customWidth="1"/>
    <col min="3846" max="3846" width="56.28515625" style="25" customWidth="1"/>
    <col min="3847" max="3847" width="13" style="25" customWidth="1"/>
    <col min="3848" max="3848" width="17.7109375" style="25" customWidth="1"/>
    <col min="3849" max="3849" width="18.140625" style="25" customWidth="1"/>
    <col min="3850" max="3850" width="13.7109375" style="25" customWidth="1"/>
    <col min="3851" max="4098" width="9.140625" style="25"/>
    <col min="4099" max="4099" width="13.7109375" style="25" customWidth="1"/>
    <col min="4100" max="4100" width="13.85546875" style="25" customWidth="1"/>
    <col min="4101" max="4101" width="16.140625" style="25" customWidth="1"/>
    <col min="4102" max="4102" width="56.28515625" style="25" customWidth="1"/>
    <col min="4103" max="4103" width="13" style="25" customWidth="1"/>
    <col min="4104" max="4104" width="17.7109375" style="25" customWidth="1"/>
    <col min="4105" max="4105" width="18.140625" style="25" customWidth="1"/>
    <col min="4106" max="4106" width="13.7109375" style="25" customWidth="1"/>
    <col min="4107" max="4354" width="9.140625" style="25"/>
    <col min="4355" max="4355" width="13.7109375" style="25" customWidth="1"/>
    <col min="4356" max="4356" width="13.85546875" style="25" customWidth="1"/>
    <col min="4357" max="4357" width="16.140625" style="25" customWidth="1"/>
    <col min="4358" max="4358" width="56.28515625" style="25" customWidth="1"/>
    <col min="4359" max="4359" width="13" style="25" customWidth="1"/>
    <col min="4360" max="4360" width="17.7109375" style="25" customWidth="1"/>
    <col min="4361" max="4361" width="18.140625" style="25" customWidth="1"/>
    <col min="4362" max="4362" width="13.7109375" style="25" customWidth="1"/>
    <col min="4363" max="4610" width="9.140625" style="25"/>
    <col min="4611" max="4611" width="13.7109375" style="25" customWidth="1"/>
    <col min="4612" max="4612" width="13.85546875" style="25" customWidth="1"/>
    <col min="4613" max="4613" width="16.140625" style="25" customWidth="1"/>
    <col min="4614" max="4614" width="56.28515625" style="25" customWidth="1"/>
    <col min="4615" max="4615" width="13" style="25" customWidth="1"/>
    <col min="4616" max="4616" width="17.7109375" style="25" customWidth="1"/>
    <col min="4617" max="4617" width="18.140625" style="25" customWidth="1"/>
    <col min="4618" max="4618" width="13.7109375" style="25" customWidth="1"/>
    <col min="4619" max="4866" width="9.140625" style="25"/>
    <col min="4867" max="4867" width="13.7109375" style="25" customWidth="1"/>
    <col min="4868" max="4868" width="13.85546875" style="25" customWidth="1"/>
    <col min="4869" max="4869" width="16.140625" style="25" customWidth="1"/>
    <col min="4870" max="4870" width="56.28515625" style="25" customWidth="1"/>
    <col min="4871" max="4871" width="13" style="25" customWidth="1"/>
    <col min="4872" max="4872" width="17.7109375" style="25" customWidth="1"/>
    <col min="4873" max="4873" width="18.140625" style="25" customWidth="1"/>
    <col min="4874" max="4874" width="13.7109375" style="25" customWidth="1"/>
    <col min="4875" max="5122" width="9.140625" style="25"/>
    <col min="5123" max="5123" width="13.7109375" style="25" customWidth="1"/>
    <col min="5124" max="5124" width="13.85546875" style="25" customWidth="1"/>
    <col min="5125" max="5125" width="16.140625" style="25" customWidth="1"/>
    <col min="5126" max="5126" width="56.28515625" style="25" customWidth="1"/>
    <col min="5127" max="5127" width="13" style="25" customWidth="1"/>
    <col min="5128" max="5128" width="17.7109375" style="25" customWidth="1"/>
    <col min="5129" max="5129" width="18.140625" style="25" customWidth="1"/>
    <col min="5130" max="5130" width="13.7109375" style="25" customWidth="1"/>
    <col min="5131" max="5378" width="9.140625" style="25"/>
    <col min="5379" max="5379" width="13.7109375" style="25" customWidth="1"/>
    <col min="5380" max="5380" width="13.85546875" style="25" customWidth="1"/>
    <col min="5381" max="5381" width="16.140625" style="25" customWidth="1"/>
    <col min="5382" max="5382" width="56.28515625" style="25" customWidth="1"/>
    <col min="5383" max="5383" width="13" style="25" customWidth="1"/>
    <col min="5384" max="5384" width="17.7109375" style="25" customWidth="1"/>
    <col min="5385" max="5385" width="18.140625" style="25" customWidth="1"/>
    <col min="5386" max="5386" width="13.7109375" style="25" customWidth="1"/>
    <col min="5387" max="5634" width="9.140625" style="25"/>
    <col min="5635" max="5635" width="13.7109375" style="25" customWidth="1"/>
    <col min="5636" max="5636" width="13.85546875" style="25" customWidth="1"/>
    <col min="5637" max="5637" width="16.140625" style="25" customWidth="1"/>
    <col min="5638" max="5638" width="56.28515625" style="25" customWidth="1"/>
    <col min="5639" max="5639" width="13" style="25" customWidth="1"/>
    <col min="5640" max="5640" width="17.7109375" style="25" customWidth="1"/>
    <col min="5641" max="5641" width="18.140625" style="25" customWidth="1"/>
    <col min="5642" max="5642" width="13.7109375" style="25" customWidth="1"/>
    <col min="5643" max="5890" width="9.140625" style="25"/>
    <col min="5891" max="5891" width="13.7109375" style="25" customWidth="1"/>
    <col min="5892" max="5892" width="13.85546875" style="25" customWidth="1"/>
    <col min="5893" max="5893" width="16.140625" style="25" customWidth="1"/>
    <col min="5894" max="5894" width="56.28515625" style="25" customWidth="1"/>
    <col min="5895" max="5895" width="13" style="25" customWidth="1"/>
    <col min="5896" max="5896" width="17.7109375" style="25" customWidth="1"/>
    <col min="5897" max="5897" width="18.140625" style="25" customWidth="1"/>
    <col min="5898" max="5898" width="13.7109375" style="25" customWidth="1"/>
    <col min="5899" max="6146" width="9.140625" style="25"/>
    <col min="6147" max="6147" width="13.7109375" style="25" customWidth="1"/>
    <col min="6148" max="6148" width="13.85546875" style="25" customWidth="1"/>
    <col min="6149" max="6149" width="16.140625" style="25" customWidth="1"/>
    <col min="6150" max="6150" width="56.28515625" style="25" customWidth="1"/>
    <col min="6151" max="6151" width="13" style="25" customWidth="1"/>
    <col min="6152" max="6152" width="17.7109375" style="25" customWidth="1"/>
    <col min="6153" max="6153" width="18.140625" style="25" customWidth="1"/>
    <col min="6154" max="6154" width="13.7109375" style="25" customWidth="1"/>
    <col min="6155" max="6402" width="9.140625" style="25"/>
    <col min="6403" max="6403" width="13.7109375" style="25" customWidth="1"/>
    <col min="6404" max="6404" width="13.85546875" style="25" customWidth="1"/>
    <col min="6405" max="6405" width="16.140625" style="25" customWidth="1"/>
    <col min="6406" max="6406" width="56.28515625" style="25" customWidth="1"/>
    <col min="6407" max="6407" width="13" style="25" customWidth="1"/>
    <col min="6408" max="6408" width="17.7109375" style="25" customWidth="1"/>
    <col min="6409" max="6409" width="18.140625" style="25" customWidth="1"/>
    <col min="6410" max="6410" width="13.7109375" style="25" customWidth="1"/>
    <col min="6411" max="6658" width="9.140625" style="25"/>
    <col min="6659" max="6659" width="13.7109375" style="25" customWidth="1"/>
    <col min="6660" max="6660" width="13.85546875" style="25" customWidth="1"/>
    <col min="6661" max="6661" width="16.140625" style="25" customWidth="1"/>
    <col min="6662" max="6662" width="56.28515625" style="25" customWidth="1"/>
    <col min="6663" max="6663" width="13" style="25" customWidth="1"/>
    <col min="6664" max="6664" width="17.7109375" style="25" customWidth="1"/>
    <col min="6665" max="6665" width="18.140625" style="25" customWidth="1"/>
    <col min="6666" max="6666" width="13.7109375" style="25" customWidth="1"/>
    <col min="6667" max="6914" width="9.140625" style="25"/>
    <col min="6915" max="6915" width="13.7109375" style="25" customWidth="1"/>
    <col min="6916" max="6916" width="13.85546875" style="25" customWidth="1"/>
    <col min="6917" max="6917" width="16.140625" style="25" customWidth="1"/>
    <col min="6918" max="6918" width="56.28515625" style="25" customWidth="1"/>
    <col min="6919" max="6919" width="13" style="25" customWidth="1"/>
    <col min="6920" max="6920" width="17.7109375" style="25" customWidth="1"/>
    <col min="6921" max="6921" width="18.140625" style="25" customWidth="1"/>
    <col min="6922" max="6922" width="13.7109375" style="25" customWidth="1"/>
    <col min="6923" max="7170" width="9.140625" style="25"/>
    <col min="7171" max="7171" width="13.7109375" style="25" customWidth="1"/>
    <col min="7172" max="7172" width="13.85546875" style="25" customWidth="1"/>
    <col min="7173" max="7173" width="16.140625" style="25" customWidth="1"/>
    <col min="7174" max="7174" width="56.28515625" style="25" customWidth="1"/>
    <col min="7175" max="7175" width="13" style="25" customWidth="1"/>
    <col min="7176" max="7176" width="17.7109375" style="25" customWidth="1"/>
    <col min="7177" max="7177" width="18.140625" style="25" customWidth="1"/>
    <col min="7178" max="7178" width="13.7109375" style="25" customWidth="1"/>
    <col min="7179" max="7426" width="9.140625" style="25"/>
    <col min="7427" max="7427" width="13.7109375" style="25" customWidth="1"/>
    <col min="7428" max="7428" width="13.85546875" style="25" customWidth="1"/>
    <col min="7429" max="7429" width="16.140625" style="25" customWidth="1"/>
    <col min="7430" max="7430" width="56.28515625" style="25" customWidth="1"/>
    <col min="7431" max="7431" width="13" style="25" customWidth="1"/>
    <col min="7432" max="7432" width="17.7109375" style="25" customWidth="1"/>
    <col min="7433" max="7433" width="18.140625" style="25" customWidth="1"/>
    <col min="7434" max="7434" width="13.7109375" style="25" customWidth="1"/>
    <col min="7435" max="7682" width="9.140625" style="25"/>
    <col min="7683" max="7683" width="13.7109375" style="25" customWidth="1"/>
    <col min="7684" max="7684" width="13.85546875" style="25" customWidth="1"/>
    <col min="7685" max="7685" width="16.140625" style="25" customWidth="1"/>
    <col min="7686" max="7686" width="56.28515625" style="25" customWidth="1"/>
    <col min="7687" max="7687" width="13" style="25" customWidth="1"/>
    <col min="7688" max="7688" width="17.7109375" style="25" customWidth="1"/>
    <col min="7689" max="7689" width="18.140625" style="25" customWidth="1"/>
    <col min="7690" max="7690" width="13.7109375" style="25" customWidth="1"/>
    <col min="7691" max="7938" width="9.140625" style="25"/>
    <col min="7939" max="7939" width="13.7109375" style="25" customWidth="1"/>
    <col min="7940" max="7940" width="13.85546875" style="25" customWidth="1"/>
    <col min="7941" max="7941" width="16.140625" style="25" customWidth="1"/>
    <col min="7942" max="7942" width="56.28515625" style="25" customWidth="1"/>
    <col min="7943" max="7943" width="13" style="25" customWidth="1"/>
    <col min="7944" max="7944" width="17.7109375" style="25" customWidth="1"/>
    <col min="7945" max="7945" width="18.140625" style="25" customWidth="1"/>
    <col min="7946" max="7946" width="13.7109375" style="25" customWidth="1"/>
    <col min="7947" max="8194" width="9.140625" style="25"/>
    <col min="8195" max="8195" width="13.7109375" style="25" customWidth="1"/>
    <col min="8196" max="8196" width="13.85546875" style="25" customWidth="1"/>
    <col min="8197" max="8197" width="16.140625" style="25" customWidth="1"/>
    <col min="8198" max="8198" width="56.28515625" style="25" customWidth="1"/>
    <col min="8199" max="8199" width="13" style="25" customWidth="1"/>
    <col min="8200" max="8200" width="17.7109375" style="25" customWidth="1"/>
    <col min="8201" max="8201" width="18.140625" style="25" customWidth="1"/>
    <col min="8202" max="8202" width="13.7109375" style="25" customWidth="1"/>
    <col min="8203" max="8450" width="9.140625" style="25"/>
    <col min="8451" max="8451" width="13.7109375" style="25" customWidth="1"/>
    <col min="8452" max="8452" width="13.85546875" style="25" customWidth="1"/>
    <col min="8453" max="8453" width="16.140625" style="25" customWidth="1"/>
    <col min="8454" max="8454" width="56.28515625" style="25" customWidth="1"/>
    <col min="8455" max="8455" width="13" style="25" customWidth="1"/>
    <col min="8456" max="8456" width="17.7109375" style="25" customWidth="1"/>
    <col min="8457" max="8457" width="18.140625" style="25" customWidth="1"/>
    <col min="8458" max="8458" width="13.7109375" style="25" customWidth="1"/>
    <col min="8459" max="8706" width="9.140625" style="25"/>
    <col min="8707" max="8707" width="13.7109375" style="25" customWidth="1"/>
    <col min="8708" max="8708" width="13.85546875" style="25" customWidth="1"/>
    <col min="8709" max="8709" width="16.140625" style="25" customWidth="1"/>
    <col min="8710" max="8710" width="56.28515625" style="25" customWidth="1"/>
    <col min="8711" max="8711" width="13" style="25" customWidth="1"/>
    <col min="8712" max="8712" width="17.7109375" style="25" customWidth="1"/>
    <col min="8713" max="8713" width="18.140625" style="25" customWidth="1"/>
    <col min="8714" max="8714" width="13.7109375" style="25" customWidth="1"/>
    <col min="8715" max="8962" width="9.140625" style="25"/>
    <col min="8963" max="8963" width="13.7109375" style="25" customWidth="1"/>
    <col min="8964" max="8964" width="13.85546875" style="25" customWidth="1"/>
    <col min="8965" max="8965" width="16.140625" style="25" customWidth="1"/>
    <col min="8966" max="8966" width="56.28515625" style="25" customWidth="1"/>
    <col min="8967" max="8967" width="13" style="25" customWidth="1"/>
    <col min="8968" max="8968" width="17.7109375" style="25" customWidth="1"/>
    <col min="8969" max="8969" width="18.140625" style="25" customWidth="1"/>
    <col min="8970" max="8970" width="13.7109375" style="25" customWidth="1"/>
    <col min="8971" max="9218" width="9.140625" style="25"/>
    <col min="9219" max="9219" width="13.7109375" style="25" customWidth="1"/>
    <col min="9220" max="9220" width="13.85546875" style="25" customWidth="1"/>
    <col min="9221" max="9221" width="16.140625" style="25" customWidth="1"/>
    <col min="9222" max="9222" width="56.28515625" style="25" customWidth="1"/>
    <col min="9223" max="9223" width="13" style="25" customWidth="1"/>
    <col min="9224" max="9224" width="17.7109375" style="25" customWidth="1"/>
    <col min="9225" max="9225" width="18.140625" style="25" customWidth="1"/>
    <col min="9226" max="9226" width="13.7109375" style="25" customWidth="1"/>
    <col min="9227" max="9474" width="9.140625" style="25"/>
    <col min="9475" max="9475" width="13.7109375" style="25" customWidth="1"/>
    <col min="9476" max="9476" width="13.85546875" style="25" customWidth="1"/>
    <col min="9477" max="9477" width="16.140625" style="25" customWidth="1"/>
    <col min="9478" max="9478" width="56.28515625" style="25" customWidth="1"/>
    <col min="9479" max="9479" width="13" style="25" customWidth="1"/>
    <col min="9480" max="9480" width="17.7109375" style="25" customWidth="1"/>
    <col min="9481" max="9481" width="18.140625" style="25" customWidth="1"/>
    <col min="9482" max="9482" width="13.7109375" style="25" customWidth="1"/>
    <col min="9483" max="9730" width="9.140625" style="25"/>
    <col min="9731" max="9731" width="13.7109375" style="25" customWidth="1"/>
    <col min="9732" max="9732" width="13.85546875" style="25" customWidth="1"/>
    <col min="9733" max="9733" width="16.140625" style="25" customWidth="1"/>
    <col min="9734" max="9734" width="56.28515625" style="25" customWidth="1"/>
    <col min="9735" max="9735" width="13" style="25" customWidth="1"/>
    <col min="9736" max="9736" width="17.7109375" style="25" customWidth="1"/>
    <col min="9737" max="9737" width="18.140625" style="25" customWidth="1"/>
    <col min="9738" max="9738" width="13.7109375" style="25" customWidth="1"/>
    <col min="9739" max="9986" width="9.140625" style="25"/>
    <col min="9987" max="9987" width="13.7109375" style="25" customWidth="1"/>
    <col min="9988" max="9988" width="13.85546875" style="25" customWidth="1"/>
    <col min="9989" max="9989" width="16.140625" style="25" customWidth="1"/>
    <col min="9990" max="9990" width="56.28515625" style="25" customWidth="1"/>
    <col min="9991" max="9991" width="13" style="25" customWidth="1"/>
    <col min="9992" max="9992" width="17.7109375" style="25" customWidth="1"/>
    <col min="9993" max="9993" width="18.140625" style="25" customWidth="1"/>
    <col min="9994" max="9994" width="13.7109375" style="25" customWidth="1"/>
    <col min="9995" max="10242" width="9.140625" style="25"/>
    <col min="10243" max="10243" width="13.7109375" style="25" customWidth="1"/>
    <col min="10244" max="10244" width="13.85546875" style="25" customWidth="1"/>
    <col min="10245" max="10245" width="16.140625" style="25" customWidth="1"/>
    <col min="10246" max="10246" width="56.28515625" style="25" customWidth="1"/>
    <col min="10247" max="10247" width="13" style="25" customWidth="1"/>
    <col min="10248" max="10248" width="17.7109375" style="25" customWidth="1"/>
    <col min="10249" max="10249" width="18.140625" style="25" customWidth="1"/>
    <col min="10250" max="10250" width="13.7109375" style="25" customWidth="1"/>
    <col min="10251" max="10498" width="9.140625" style="25"/>
    <col min="10499" max="10499" width="13.7109375" style="25" customWidth="1"/>
    <col min="10500" max="10500" width="13.85546875" style="25" customWidth="1"/>
    <col min="10501" max="10501" width="16.140625" style="25" customWidth="1"/>
    <col min="10502" max="10502" width="56.28515625" style="25" customWidth="1"/>
    <col min="10503" max="10503" width="13" style="25" customWidth="1"/>
    <col min="10504" max="10504" width="17.7109375" style="25" customWidth="1"/>
    <col min="10505" max="10505" width="18.140625" style="25" customWidth="1"/>
    <col min="10506" max="10506" width="13.7109375" style="25" customWidth="1"/>
    <col min="10507" max="10754" width="9.140625" style="25"/>
    <col min="10755" max="10755" width="13.7109375" style="25" customWidth="1"/>
    <col min="10756" max="10756" width="13.85546875" style="25" customWidth="1"/>
    <col min="10757" max="10757" width="16.140625" style="25" customWidth="1"/>
    <col min="10758" max="10758" width="56.28515625" style="25" customWidth="1"/>
    <col min="10759" max="10759" width="13" style="25" customWidth="1"/>
    <col min="10760" max="10760" width="17.7109375" style="25" customWidth="1"/>
    <col min="10761" max="10761" width="18.140625" style="25" customWidth="1"/>
    <col min="10762" max="10762" width="13.7109375" style="25" customWidth="1"/>
    <col min="10763" max="11010" width="9.140625" style="25"/>
    <col min="11011" max="11011" width="13.7109375" style="25" customWidth="1"/>
    <col min="11012" max="11012" width="13.85546875" style="25" customWidth="1"/>
    <col min="11013" max="11013" width="16.140625" style="25" customWidth="1"/>
    <col min="11014" max="11014" width="56.28515625" style="25" customWidth="1"/>
    <col min="11015" max="11015" width="13" style="25" customWidth="1"/>
    <col min="11016" max="11016" width="17.7109375" style="25" customWidth="1"/>
    <col min="11017" max="11017" width="18.140625" style="25" customWidth="1"/>
    <col min="11018" max="11018" width="13.7109375" style="25" customWidth="1"/>
    <col min="11019" max="11266" width="9.140625" style="25"/>
    <col min="11267" max="11267" width="13.7109375" style="25" customWidth="1"/>
    <col min="11268" max="11268" width="13.85546875" style="25" customWidth="1"/>
    <col min="11269" max="11269" width="16.140625" style="25" customWidth="1"/>
    <col min="11270" max="11270" width="56.28515625" style="25" customWidth="1"/>
    <col min="11271" max="11271" width="13" style="25" customWidth="1"/>
    <col min="11272" max="11272" width="17.7109375" style="25" customWidth="1"/>
    <col min="11273" max="11273" width="18.140625" style="25" customWidth="1"/>
    <col min="11274" max="11274" width="13.7109375" style="25" customWidth="1"/>
    <col min="11275" max="11522" width="9.140625" style="25"/>
    <col min="11523" max="11523" width="13.7109375" style="25" customWidth="1"/>
    <col min="11524" max="11524" width="13.85546875" style="25" customWidth="1"/>
    <col min="11525" max="11525" width="16.140625" style="25" customWidth="1"/>
    <col min="11526" max="11526" width="56.28515625" style="25" customWidth="1"/>
    <col min="11527" max="11527" width="13" style="25" customWidth="1"/>
    <col min="11528" max="11528" width="17.7109375" style="25" customWidth="1"/>
    <col min="11529" max="11529" width="18.140625" style="25" customWidth="1"/>
    <col min="11530" max="11530" width="13.7109375" style="25" customWidth="1"/>
    <col min="11531" max="11778" width="9.140625" style="25"/>
    <col min="11779" max="11779" width="13.7109375" style="25" customWidth="1"/>
    <col min="11780" max="11780" width="13.85546875" style="25" customWidth="1"/>
    <col min="11781" max="11781" width="16.140625" style="25" customWidth="1"/>
    <col min="11782" max="11782" width="56.28515625" style="25" customWidth="1"/>
    <col min="11783" max="11783" width="13" style="25" customWidth="1"/>
    <col min="11784" max="11784" width="17.7109375" style="25" customWidth="1"/>
    <col min="11785" max="11785" width="18.140625" style="25" customWidth="1"/>
    <col min="11786" max="11786" width="13.7109375" style="25" customWidth="1"/>
    <col min="11787" max="12034" width="9.140625" style="25"/>
    <col min="12035" max="12035" width="13.7109375" style="25" customWidth="1"/>
    <col min="12036" max="12036" width="13.85546875" style="25" customWidth="1"/>
    <col min="12037" max="12037" width="16.140625" style="25" customWidth="1"/>
    <col min="12038" max="12038" width="56.28515625" style="25" customWidth="1"/>
    <col min="12039" max="12039" width="13" style="25" customWidth="1"/>
    <col min="12040" max="12040" width="17.7109375" style="25" customWidth="1"/>
    <col min="12041" max="12041" width="18.140625" style="25" customWidth="1"/>
    <col min="12042" max="12042" width="13.7109375" style="25" customWidth="1"/>
    <col min="12043" max="12290" width="9.140625" style="25"/>
    <col min="12291" max="12291" width="13.7109375" style="25" customWidth="1"/>
    <col min="12292" max="12292" width="13.85546875" style="25" customWidth="1"/>
    <col min="12293" max="12293" width="16.140625" style="25" customWidth="1"/>
    <col min="12294" max="12294" width="56.28515625" style="25" customWidth="1"/>
    <col min="12295" max="12295" width="13" style="25" customWidth="1"/>
    <col min="12296" max="12296" width="17.7109375" style="25" customWidth="1"/>
    <col min="12297" max="12297" width="18.140625" style="25" customWidth="1"/>
    <col min="12298" max="12298" width="13.7109375" style="25" customWidth="1"/>
    <col min="12299" max="12546" width="9.140625" style="25"/>
    <col min="12547" max="12547" width="13.7109375" style="25" customWidth="1"/>
    <col min="12548" max="12548" width="13.85546875" style="25" customWidth="1"/>
    <col min="12549" max="12549" width="16.140625" style="25" customWidth="1"/>
    <col min="12550" max="12550" width="56.28515625" style="25" customWidth="1"/>
    <col min="12551" max="12551" width="13" style="25" customWidth="1"/>
    <col min="12552" max="12552" width="17.7109375" style="25" customWidth="1"/>
    <col min="12553" max="12553" width="18.140625" style="25" customWidth="1"/>
    <col min="12554" max="12554" width="13.7109375" style="25" customWidth="1"/>
    <col min="12555" max="12802" width="9.140625" style="25"/>
    <col min="12803" max="12803" width="13.7109375" style="25" customWidth="1"/>
    <col min="12804" max="12804" width="13.85546875" style="25" customWidth="1"/>
    <col min="12805" max="12805" width="16.140625" style="25" customWidth="1"/>
    <col min="12806" max="12806" width="56.28515625" style="25" customWidth="1"/>
    <col min="12807" max="12807" width="13" style="25" customWidth="1"/>
    <col min="12808" max="12808" width="17.7109375" style="25" customWidth="1"/>
    <col min="12809" max="12809" width="18.140625" style="25" customWidth="1"/>
    <col min="12810" max="12810" width="13.7109375" style="25" customWidth="1"/>
    <col min="12811" max="13058" width="9.140625" style="25"/>
    <col min="13059" max="13059" width="13.7109375" style="25" customWidth="1"/>
    <col min="13060" max="13060" width="13.85546875" style="25" customWidth="1"/>
    <col min="13061" max="13061" width="16.140625" style="25" customWidth="1"/>
    <col min="13062" max="13062" width="56.28515625" style="25" customWidth="1"/>
    <col min="13063" max="13063" width="13" style="25" customWidth="1"/>
    <col min="13064" max="13064" width="17.7109375" style="25" customWidth="1"/>
    <col min="13065" max="13065" width="18.140625" style="25" customWidth="1"/>
    <col min="13066" max="13066" width="13.7109375" style="25" customWidth="1"/>
    <col min="13067" max="13314" width="9.140625" style="25"/>
    <col min="13315" max="13315" width="13.7109375" style="25" customWidth="1"/>
    <col min="13316" max="13316" width="13.85546875" style="25" customWidth="1"/>
    <col min="13317" max="13317" width="16.140625" style="25" customWidth="1"/>
    <col min="13318" max="13318" width="56.28515625" style="25" customWidth="1"/>
    <col min="13319" max="13319" width="13" style="25" customWidth="1"/>
    <col min="13320" max="13320" width="17.7109375" style="25" customWidth="1"/>
    <col min="13321" max="13321" width="18.140625" style="25" customWidth="1"/>
    <col min="13322" max="13322" width="13.7109375" style="25" customWidth="1"/>
    <col min="13323" max="13570" width="9.140625" style="25"/>
    <col min="13571" max="13571" width="13.7109375" style="25" customWidth="1"/>
    <col min="13572" max="13572" width="13.85546875" style="25" customWidth="1"/>
    <col min="13573" max="13573" width="16.140625" style="25" customWidth="1"/>
    <col min="13574" max="13574" width="56.28515625" style="25" customWidth="1"/>
    <col min="13575" max="13575" width="13" style="25" customWidth="1"/>
    <col min="13576" max="13576" width="17.7109375" style="25" customWidth="1"/>
    <col min="13577" max="13577" width="18.140625" style="25" customWidth="1"/>
    <col min="13578" max="13578" width="13.7109375" style="25" customWidth="1"/>
    <col min="13579" max="13826" width="9.140625" style="25"/>
    <col min="13827" max="13827" width="13.7109375" style="25" customWidth="1"/>
    <col min="13828" max="13828" width="13.85546875" style="25" customWidth="1"/>
    <col min="13829" max="13829" width="16.140625" style="25" customWidth="1"/>
    <col min="13830" max="13830" width="56.28515625" style="25" customWidth="1"/>
    <col min="13831" max="13831" width="13" style="25" customWidth="1"/>
    <col min="13832" max="13832" width="17.7109375" style="25" customWidth="1"/>
    <col min="13833" max="13833" width="18.140625" style="25" customWidth="1"/>
    <col min="13834" max="13834" width="13.7109375" style="25" customWidth="1"/>
    <col min="13835" max="14082" width="9.140625" style="25"/>
    <col min="14083" max="14083" width="13.7109375" style="25" customWidth="1"/>
    <col min="14084" max="14084" width="13.85546875" style="25" customWidth="1"/>
    <col min="14085" max="14085" width="16.140625" style="25" customWidth="1"/>
    <col min="14086" max="14086" width="56.28515625" style="25" customWidth="1"/>
    <col min="14087" max="14087" width="13" style="25" customWidth="1"/>
    <col min="14088" max="14088" width="17.7109375" style="25" customWidth="1"/>
    <col min="14089" max="14089" width="18.140625" style="25" customWidth="1"/>
    <col min="14090" max="14090" width="13.7109375" style="25" customWidth="1"/>
    <col min="14091" max="14338" width="9.140625" style="25"/>
    <col min="14339" max="14339" width="13.7109375" style="25" customWidth="1"/>
    <col min="14340" max="14340" width="13.85546875" style="25" customWidth="1"/>
    <col min="14341" max="14341" width="16.140625" style="25" customWidth="1"/>
    <col min="14342" max="14342" width="56.28515625" style="25" customWidth="1"/>
    <col min="14343" max="14343" width="13" style="25" customWidth="1"/>
    <col min="14344" max="14344" width="17.7109375" style="25" customWidth="1"/>
    <col min="14345" max="14345" width="18.140625" style="25" customWidth="1"/>
    <col min="14346" max="14346" width="13.7109375" style="25" customWidth="1"/>
    <col min="14347" max="14594" width="9.140625" style="25"/>
    <col min="14595" max="14595" width="13.7109375" style="25" customWidth="1"/>
    <col min="14596" max="14596" width="13.85546875" style="25" customWidth="1"/>
    <col min="14597" max="14597" width="16.140625" style="25" customWidth="1"/>
    <col min="14598" max="14598" width="56.28515625" style="25" customWidth="1"/>
    <col min="14599" max="14599" width="13" style="25" customWidth="1"/>
    <col min="14600" max="14600" width="17.7109375" style="25" customWidth="1"/>
    <col min="14601" max="14601" width="18.140625" style="25" customWidth="1"/>
    <col min="14602" max="14602" width="13.7109375" style="25" customWidth="1"/>
    <col min="14603" max="14850" width="9.140625" style="25"/>
    <col min="14851" max="14851" width="13.7109375" style="25" customWidth="1"/>
    <col min="14852" max="14852" width="13.85546875" style="25" customWidth="1"/>
    <col min="14853" max="14853" width="16.140625" style="25" customWidth="1"/>
    <col min="14854" max="14854" width="56.28515625" style="25" customWidth="1"/>
    <col min="14855" max="14855" width="13" style="25" customWidth="1"/>
    <col min="14856" max="14856" width="17.7109375" style="25" customWidth="1"/>
    <col min="14857" max="14857" width="18.140625" style="25" customWidth="1"/>
    <col min="14858" max="14858" width="13.7109375" style="25" customWidth="1"/>
    <col min="14859" max="15106" width="9.140625" style="25"/>
    <col min="15107" max="15107" width="13.7109375" style="25" customWidth="1"/>
    <col min="15108" max="15108" width="13.85546875" style="25" customWidth="1"/>
    <col min="15109" max="15109" width="16.140625" style="25" customWidth="1"/>
    <col min="15110" max="15110" width="56.28515625" style="25" customWidth="1"/>
    <col min="15111" max="15111" width="13" style="25" customWidth="1"/>
    <col min="15112" max="15112" width="17.7109375" style="25" customWidth="1"/>
    <col min="15113" max="15113" width="18.140625" style="25" customWidth="1"/>
    <col min="15114" max="15114" width="13.7109375" style="25" customWidth="1"/>
    <col min="15115" max="15362" width="9.140625" style="25"/>
    <col min="15363" max="15363" width="13.7109375" style="25" customWidth="1"/>
    <col min="15364" max="15364" width="13.85546875" style="25" customWidth="1"/>
    <col min="15365" max="15365" width="16.140625" style="25" customWidth="1"/>
    <col min="15366" max="15366" width="56.28515625" style="25" customWidth="1"/>
    <col min="15367" max="15367" width="13" style="25" customWidth="1"/>
    <col min="15368" max="15368" width="17.7109375" style="25" customWidth="1"/>
    <col min="15369" max="15369" width="18.140625" style="25" customWidth="1"/>
    <col min="15370" max="15370" width="13.7109375" style="25" customWidth="1"/>
    <col min="15371" max="15618" width="9.140625" style="25"/>
    <col min="15619" max="15619" width="13.7109375" style="25" customWidth="1"/>
    <col min="15620" max="15620" width="13.85546875" style="25" customWidth="1"/>
    <col min="15621" max="15621" width="16.140625" style="25" customWidth="1"/>
    <col min="15622" max="15622" width="56.28515625" style="25" customWidth="1"/>
    <col min="15623" max="15623" width="13" style="25" customWidth="1"/>
    <col min="15624" max="15624" width="17.7109375" style="25" customWidth="1"/>
    <col min="15625" max="15625" width="18.140625" style="25" customWidth="1"/>
    <col min="15626" max="15626" width="13.7109375" style="25" customWidth="1"/>
    <col min="15627" max="15874" width="9.140625" style="25"/>
    <col min="15875" max="15875" width="13.7109375" style="25" customWidth="1"/>
    <col min="15876" max="15876" width="13.85546875" style="25" customWidth="1"/>
    <col min="15877" max="15877" width="16.140625" style="25" customWidth="1"/>
    <col min="15878" max="15878" width="56.28515625" style="25" customWidth="1"/>
    <col min="15879" max="15879" width="13" style="25" customWidth="1"/>
    <col min="15880" max="15880" width="17.7109375" style="25" customWidth="1"/>
    <col min="15881" max="15881" width="18.140625" style="25" customWidth="1"/>
    <col min="15882" max="15882" width="13.7109375" style="25" customWidth="1"/>
    <col min="15883" max="16130" width="9.140625" style="25"/>
    <col min="16131" max="16131" width="13.7109375" style="25" customWidth="1"/>
    <col min="16132" max="16132" width="13.85546875" style="25" customWidth="1"/>
    <col min="16133" max="16133" width="16.140625" style="25" customWidth="1"/>
    <col min="16134" max="16134" width="56.28515625" style="25" customWidth="1"/>
    <col min="16135" max="16135" width="13" style="25" customWidth="1"/>
    <col min="16136" max="16136" width="17.7109375" style="25" customWidth="1"/>
    <col min="16137" max="16137" width="18.140625" style="25" customWidth="1"/>
    <col min="16138" max="16138" width="13.7109375" style="25" customWidth="1"/>
    <col min="16139" max="16384" width="9.140625" style="25"/>
  </cols>
  <sheetData>
    <row r="1" spans="1:18" s="1" customFormat="1"/>
    <row r="2" spans="1:18" s="1" customFormat="1"/>
    <row r="3" spans="1:18" s="1" customFormat="1"/>
    <row r="4" spans="1:18" s="1" customFormat="1"/>
    <row r="5" spans="1:18" s="1" customFormat="1" ht="18">
      <c r="F5" s="2"/>
      <c r="G5" s="2"/>
      <c r="H5" s="2"/>
      <c r="I5" s="2"/>
      <c r="J5" s="2"/>
    </row>
    <row r="6" spans="1:18" s="1" customFormat="1" ht="19.5">
      <c r="C6" s="50" t="s">
        <v>0</v>
      </c>
      <c r="D6" s="50"/>
      <c r="E6" s="50"/>
      <c r="F6" s="50"/>
      <c r="G6" s="50"/>
      <c r="H6" s="50"/>
      <c r="I6" s="50"/>
      <c r="J6" s="50"/>
    </row>
    <row r="7" spans="1:18" s="1" customFormat="1" ht="18.75">
      <c r="C7" s="51" t="s">
        <v>1</v>
      </c>
      <c r="D7" s="51"/>
      <c r="E7" s="51"/>
      <c r="F7" s="51"/>
      <c r="G7" s="51"/>
      <c r="H7" s="51"/>
      <c r="I7" s="51"/>
      <c r="J7" s="51"/>
    </row>
    <row r="8" spans="1:18" s="1" customFormat="1">
      <c r="C8" s="3"/>
      <c r="D8" s="3"/>
      <c r="E8" s="3"/>
      <c r="F8" s="3"/>
      <c r="G8" s="3"/>
      <c r="H8" s="3"/>
      <c r="I8" s="3"/>
      <c r="J8" s="3"/>
    </row>
    <row r="9" spans="1:18" s="1" customFormat="1" ht="18">
      <c r="C9" s="52" t="s">
        <v>2</v>
      </c>
      <c r="D9" s="52"/>
      <c r="E9" s="52"/>
      <c r="F9" s="52"/>
      <c r="G9" s="52"/>
      <c r="H9" s="52"/>
      <c r="I9" s="52"/>
      <c r="J9" s="52"/>
    </row>
    <row r="10" spans="1:18" s="1" customFormat="1" ht="18">
      <c r="C10" s="4"/>
      <c r="D10" s="4"/>
      <c r="E10" s="4"/>
      <c r="F10" s="4"/>
      <c r="G10" s="4"/>
      <c r="H10" s="4"/>
      <c r="I10" s="4"/>
      <c r="J10" s="4"/>
    </row>
    <row r="11" spans="1:18" s="1" customFormat="1" ht="16.5" thickBot="1">
      <c r="D11" s="5" t="s">
        <v>481</v>
      </c>
      <c r="E11" s="5"/>
    </row>
    <row r="12" spans="1:18" s="7" customFormat="1" ht="16.5">
      <c r="A12" s="6"/>
      <c r="B12" s="6"/>
      <c r="C12" s="47" t="s">
        <v>3</v>
      </c>
      <c r="D12" s="47" t="s">
        <v>4</v>
      </c>
      <c r="E12" s="47" t="s">
        <v>5</v>
      </c>
      <c r="F12" s="47" t="s">
        <v>6</v>
      </c>
      <c r="G12" s="47" t="s">
        <v>7</v>
      </c>
      <c r="H12" s="47" t="s">
        <v>8</v>
      </c>
      <c r="I12" s="47" t="s">
        <v>9</v>
      </c>
      <c r="J12" s="47" t="s">
        <v>10</v>
      </c>
      <c r="K12" s="6"/>
      <c r="L12" s="6"/>
      <c r="M12" s="6"/>
      <c r="N12" s="6"/>
      <c r="O12" s="6"/>
      <c r="P12" s="6"/>
      <c r="Q12" s="6"/>
      <c r="R12" s="6"/>
    </row>
    <row r="13" spans="1:18" s="7" customFormat="1" ht="16.5">
      <c r="A13" s="6"/>
      <c r="B13" s="6"/>
      <c r="C13" s="48"/>
      <c r="D13" s="48"/>
      <c r="E13" s="48"/>
      <c r="F13" s="48"/>
      <c r="G13" s="48"/>
      <c r="H13" s="48"/>
      <c r="I13" s="48"/>
      <c r="J13" s="48"/>
      <c r="K13" s="6"/>
      <c r="L13" s="6"/>
      <c r="M13" s="6"/>
      <c r="N13" s="6"/>
      <c r="O13" s="6"/>
      <c r="P13" s="6"/>
      <c r="Q13" s="6"/>
      <c r="R13" s="6"/>
    </row>
    <row r="14" spans="1:18" s="7" customFormat="1" ht="17.25" thickBot="1">
      <c r="A14" s="6"/>
      <c r="B14" s="6"/>
      <c r="C14" s="49"/>
      <c r="D14" s="49"/>
      <c r="E14" s="49"/>
      <c r="F14" s="49"/>
      <c r="G14" s="49"/>
      <c r="H14" s="49"/>
      <c r="I14" s="49"/>
      <c r="J14" s="49"/>
      <c r="K14" s="6"/>
      <c r="L14" s="6"/>
      <c r="M14" s="6"/>
      <c r="N14" s="6"/>
      <c r="O14" s="6"/>
      <c r="P14" s="6"/>
      <c r="Q14" s="6"/>
      <c r="R14" s="6"/>
    </row>
    <row r="15" spans="1:18" s="8" customFormat="1" ht="16.5">
      <c r="C15" s="9">
        <f>DATE(2005,2,10)</f>
        <v>38393</v>
      </c>
      <c r="D15" s="10" t="s">
        <v>11</v>
      </c>
      <c r="E15" s="11" t="s">
        <v>12</v>
      </c>
      <c r="F15" s="12" t="s">
        <v>13</v>
      </c>
      <c r="G15" s="13">
        <v>1</v>
      </c>
      <c r="H15" s="14">
        <v>99586</v>
      </c>
      <c r="I15" s="14">
        <v>99586</v>
      </c>
      <c r="J15" s="15" t="s">
        <v>14</v>
      </c>
    </row>
    <row r="16" spans="1:18" s="8" customFormat="1" ht="16.5">
      <c r="C16" s="16">
        <f>DATE(2005,4,1)</f>
        <v>38443</v>
      </c>
      <c r="D16" s="17" t="s">
        <v>15</v>
      </c>
      <c r="E16" s="18" t="s">
        <v>12</v>
      </c>
      <c r="F16" s="19" t="s">
        <v>16</v>
      </c>
      <c r="G16" s="20">
        <v>1</v>
      </c>
      <c r="H16" s="21">
        <v>4235</v>
      </c>
      <c r="I16" s="21">
        <v>4235</v>
      </c>
      <c r="J16" s="22" t="s">
        <v>14</v>
      </c>
    </row>
    <row r="17" spans="3:10" s="6" customFormat="1" ht="16.5">
      <c r="C17" s="16">
        <f t="shared" ref="C17:C30" si="0">DATE(2005,5,3)</f>
        <v>38475</v>
      </c>
      <c r="D17" s="17">
        <v>167650</v>
      </c>
      <c r="E17" s="18" t="s">
        <v>12</v>
      </c>
      <c r="F17" s="19" t="s">
        <v>17</v>
      </c>
      <c r="G17" s="20">
        <v>1</v>
      </c>
      <c r="H17" s="21">
        <v>39045.599999999999</v>
      </c>
      <c r="I17" s="21">
        <v>39045.599999999999</v>
      </c>
      <c r="J17" s="22" t="s">
        <v>14</v>
      </c>
    </row>
    <row r="18" spans="3:10" s="6" customFormat="1" ht="16.5">
      <c r="C18" s="16">
        <f t="shared" si="0"/>
        <v>38475</v>
      </c>
      <c r="D18" s="17">
        <v>166393</v>
      </c>
      <c r="E18" s="18" t="s">
        <v>12</v>
      </c>
      <c r="F18" s="19" t="s">
        <v>18</v>
      </c>
      <c r="G18" s="20">
        <v>1</v>
      </c>
      <c r="H18" s="21">
        <v>70156.800000000003</v>
      </c>
      <c r="I18" s="21">
        <v>70156.800000000003</v>
      </c>
      <c r="J18" s="22" t="s">
        <v>14</v>
      </c>
    </row>
    <row r="19" spans="3:10" s="6" customFormat="1" ht="16.5">
      <c r="C19" s="16">
        <f t="shared" si="0"/>
        <v>38475</v>
      </c>
      <c r="D19" s="17">
        <v>166277</v>
      </c>
      <c r="E19" s="18" t="s">
        <v>12</v>
      </c>
      <c r="F19" s="19" t="s">
        <v>19</v>
      </c>
      <c r="G19" s="20">
        <v>1</v>
      </c>
      <c r="H19" s="21">
        <v>8978.4</v>
      </c>
      <c r="I19" s="21">
        <v>8978.4</v>
      </c>
      <c r="J19" s="22" t="s">
        <v>14</v>
      </c>
    </row>
    <row r="20" spans="3:10" s="6" customFormat="1" ht="16.5">
      <c r="C20" s="16">
        <f t="shared" si="0"/>
        <v>38475</v>
      </c>
      <c r="D20" s="17">
        <v>166322</v>
      </c>
      <c r="E20" s="18" t="s">
        <v>12</v>
      </c>
      <c r="F20" s="19" t="s">
        <v>19</v>
      </c>
      <c r="G20" s="20">
        <v>1</v>
      </c>
      <c r="H20" s="21">
        <v>8978.4</v>
      </c>
      <c r="I20" s="21">
        <v>8978.4</v>
      </c>
      <c r="J20" s="22" t="s">
        <v>14</v>
      </c>
    </row>
    <row r="21" spans="3:10" s="6" customFormat="1" ht="16.5">
      <c r="C21" s="16">
        <f t="shared" si="0"/>
        <v>38475</v>
      </c>
      <c r="D21" s="17">
        <v>166323</v>
      </c>
      <c r="E21" s="18" t="s">
        <v>12</v>
      </c>
      <c r="F21" s="19" t="s">
        <v>19</v>
      </c>
      <c r="G21" s="20">
        <v>1</v>
      </c>
      <c r="H21" s="21">
        <v>8978.4</v>
      </c>
      <c r="I21" s="21">
        <v>8978.4</v>
      </c>
      <c r="J21" s="22" t="s">
        <v>14</v>
      </c>
    </row>
    <row r="22" spans="3:10" s="6" customFormat="1" ht="16.5">
      <c r="C22" s="16">
        <f t="shared" si="0"/>
        <v>38475</v>
      </c>
      <c r="D22" s="17">
        <v>165099</v>
      </c>
      <c r="E22" s="18" t="s">
        <v>12</v>
      </c>
      <c r="F22" s="19" t="s">
        <v>19</v>
      </c>
      <c r="G22" s="20">
        <v>1</v>
      </c>
      <c r="H22" s="21">
        <v>8978.4</v>
      </c>
      <c r="I22" s="21">
        <v>8978.4</v>
      </c>
      <c r="J22" s="22" t="s">
        <v>14</v>
      </c>
    </row>
    <row r="23" spans="3:10" s="6" customFormat="1" ht="16.5">
      <c r="C23" s="16">
        <f t="shared" si="0"/>
        <v>38475</v>
      </c>
      <c r="D23" s="17">
        <v>166330</v>
      </c>
      <c r="E23" s="18" t="s">
        <v>12</v>
      </c>
      <c r="F23" s="19" t="s">
        <v>19</v>
      </c>
      <c r="G23" s="20">
        <v>1</v>
      </c>
      <c r="H23" s="21">
        <v>8978.4</v>
      </c>
      <c r="I23" s="21">
        <v>8978.4</v>
      </c>
      <c r="J23" s="22" t="s">
        <v>14</v>
      </c>
    </row>
    <row r="24" spans="3:10" s="6" customFormat="1" ht="16.5">
      <c r="C24" s="16">
        <f t="shared" si="0"/>
        <v>38475</v>
      </c>
      <c r="D24" s="17">
        <v>166502</v>
      </c>
      <c r="E24" s="18" t="s">
        <v>12</v>
      </c>
      <c r="F24" s="19" t="s">
        <v>19</v>
      </c>
      <c r="G24" s="20">
        <v>1</v>
      </c>
      <c r="H24" s="21">
        <v>8978.4</v>
      </c>
      <c r="I24" s="21">
        <v>8978.4</v>
      </c>
      <c r="J24" s="22" t="s">
        <v>14</v>
      </c>
    </row>
    <row r="25" spans="3:10" s="6" customFormat="1" ht="16.5">
      <c r="C25" s="16">
        <f t="shared" si="0"/>
        <v>38475</v>
      </c>
      <c r="D25" s="17">
        <v>166277</v>
      </c>
      <c r="E25" s="18" t="s">
        <v>12</v>
      </c>
      <c r="F25" s="19" t="s">
        <v>20</v>
      </c>
      <c r="G25" s="20">
        <v>1</v>
      </c>
      <c r="H25" s="21">
        <v>53870.400000000001</v>
      </c>
      <c r="I25" s="21">
        <v>53870.400000000001</v>
      </c>
      <c r="J25" s="22" t="s">
        <v>14</v>
      </c>
    </row>
    <row r="26" spans="3:10" s="6" customFormat="1" ht="16.5">
      <c r="C26" s="16">
        <f t="shared" si="0"/>
        <v>38475</v>
      </c>
      <c r="D26" s="17">
        <v>165296</v>
      </c>
      <c r="E26" s="18" t="s">
        <v>12</v>
      </c>
      <c r="F26" s="19" t="s">
        <v>21</v>
      </c>
      <c r="G26" s="20">
        <v>1</v>
      </c>
      <c r="H26" s="21">
        <v>4593.6000000000004</v>
      </c>
      <c r="I26" s="21">
        <v>4593.6000000000004</v>
      </c>
      <c r="J26" s="22" t="s">
        <v>14</v>
      </c>
    </row>
    <row r="27" spans="3:10" s="6" customFormat="1" ht="16.5">
      <c r="C27" s="16">
        <f t="shared" si="0"/>
        <v>38475</v>
      </c>
      <c r="D27" s="17">
        <v>164941</v>
      </c>
      <c r="E27" s="18" t="s">
        <v>12</v>
      </c>
      <c r="F27" s="19" t="s">
        <v>21</v>
      </c>
      <c r="G27" s="20">
        <v>1</v>
      </c>
      <c r="H27" s="21">
        <v>4593.6000000000004</v>
      </c>
      <c r="I27" s="21">
        <v>4593.6000000000004</v>
      </c>
      <c r="J27" s="22" t="s">
        <v>14</v>
      </c>
    </row>
    <row r="28" spans="3:10" s="6" customFormat="1" ht="16.5">
      <c r="C28" s="16">
        <f t="shared" si="0"/>
        <v>38475</v>
      </c>
      <c r="D28" s="17">
        <v>165993</v>
      </c>
      <c r="E28" s="18" t="s">
        <v>12</v>
      </c>
      <c r="F28" s="19" t="s">
        <v>21</v>
      </c>
      <c r="G28" s="20">
        <v>1</v>
      </c>
      <c r="H28" s="21">
        <v>4593.6000000000004</v>
      </c>
      <c r="I28" s="21">
        <v>4593.6000000000004</v>
      </c>
      <c r="J28" s="22" t="s">
        <v>14</v>
      </c>
    </row>
    <row r="29" spans="3:10" s="6" customFormat="1" ht="16.5">
      <c r="C29" s="16">
        <f t="shared" si="0"/>
        <v>38475</v>
      </c>
      <c r="D29" s="17">
        <v>165971</v>
      </c>
      <c r="E29" s="18" t="s">
        <v>12</v>
      </c>
      <c r="F29" s="19" t="s">
        <v>21</v>
      </c>
      <c r="G29" s="20">
        <v>1</v>
      </c>
      <c r="H29" s="21">
        <v>4593.6000000000004</v>
      </c>
      <c r="I29" s="21">
        <v>4593.6000000000004</v>
      </c>
      <c r="J29" s="22" t="s">
        <v>14</v>
      </c>
    </row>
    <row r="30" spans="3:10" s="6" customFormat="1" ht="16.5">
      <c r="C30" s="16">
        <f t="shared" si="0"/>
        <v>38475</v>
      </c>
      <c r="D30" s="17">
        <v>166056</v>
      </c>
      <c r="E30" s="18" t="s">
        <v>12</v>
      </c>
      <c r="F30" s="19" t="s">
        <v>21</v>
      </c>
      <c r="G30" s="20">
        <v>1</v>
      </c>
      <c r="H30" s="21">
        <v>4593.6000000000004</v>
      </c>
      <c r="I30" s="21">
        <v>4593.6000000000004</v>
      </c>
      <c r="J30" s="22" t="s">
        <v>14</v>
      </c>
    </row>
    <row r="31" spans="3:10" s="6" customFormat="1" ht="16.5">
      <c r="C31" s="16">
        <f t="shared" ref="C31:C37" si="1">DATE(2005,6,20)</f>
        <v>38523</v>
      </c>
      <c r="D31" s="17" t="s">
        <v>22</v>
      </c>
      <c r="E31" s="18" t="s">
        <v>12</v>
      </c>
      <c r="F31" s="19" t="s">
        <v>23</v>
      </c>
      <c r="G31" s="20">
        <v>1</v>
      </c>
      <c r="H31" s="21">
        <v>187610</v>
      </c>
      <c r="I31" s="21">
        <v>187610</v>
      </c>
      <c r="J31" s="22" t="s">
        <v>14</v>
      </c>
    </row>
    <row r="32" spans="3:10" s="6" customFormat="1" ht="16.5">
      <c r="C32" s="16">
        <f t="shared" si="1"/>
        <v>38523</v>
      </c>
      <c r="D32" s="17" t="s">
        <v>24</v>
      </c>
      <c r="E32" s="18" t="s">
        <v>12</v>
      </c>
      <c r="F32" s="19" t="s">
        <v>23</v>
      </c>
      <c r="G32" s="20">
        <v>1</v>
      </c>
      <c r="H32" s="21">
        <v>187610</v>
      </c>
      <c r="I32" s="21">
        <v>187610</v>
      </c>
      <c r="J32" s="22" t="s">
        <v>14</v>
      </c>
    </row>
    <row r="33" spans="3:10" s="6" customFormat="1" ht="16.5">
      <c r="C33" s="16">
        <f t="shared" si="1"/>
        <v>38523</v>
      </c>
      <c r="D33" s="17" t="s">
        <v>25</v>
      </c>
      <c r="E33" s="18" t="s">
        <v>12</v>
      </c>
      <c r="F33" s="19" t="s">
        <v>26</v>
      </c>
      <c r="G33" s="20">
        <v>1</v>
      </c>
      <c r="H33" s="21">
        <v>133444</v>
      </c>
      <c r="I33" s="21">
        <v>133444</v>
      </c>
      <c r="J33" s="22" t="s">
        <v>14</v>
      </c>
    </row>
    <row r="34" spans="3:10" s="6" customFormat="1" ht="16.5">
      <c r="C34" s="16">
        <f t="shared" si="1"/>
        <v>38523</v>
      </c>
      <c r="D34" s="17" t="s">
        <v>27</v>
      </c>
      <c r="E34" s="18" t="s">
        <v>12</v>
      </c>
      <c r="F34" s="19" t="s">
        <v>26</v>
      </c>
      <c r="G34" s="20">
        <v>1</v>
      </c>
      <c r="H34" s="21">
        <v>133444</v>
      </c>
      <c r="I34" s="21">
        <v>133444</v>
      </c>
      <c r="J34" s="22" t="s">
        <v>14</v>
      </c>
    </row>
    <row r="35" spans="3:10" s="6" customFormat="1" ht="16.5">
      <c r="C35" s="16">
        <f t="shared" si="1"/>
        <v>38523</v>
      </c>
      <c r="D35" s="17" t="s">
        <v>28</v>
      </c>
      <c r="E35" s="18" t="s">
        <v>12</v>
      </c>
      <c r="F35" s="19" t="s">
        <v>26</v>
      </c>
      <c r="G35" s="20">
        <v>1</v>
      </c>
      <c r="H35" s="21">
        <v>133444</v>
      </c>
      <c r="I35" s="21">
        <v>133444</v>
      </c>
      <c r="J35" s="22" t="s">
        <v>14</v>
      </c>
    </row>
    <row r="36" spans="3:10" s="6" customFormat="1" ht="16.5">
      <c r="C36" s="16">
        <f t="shared" si="1"/>
        <v>38523</v>
      </c>
      <c r="D36" s="17" t="s">
        <v>29</v>
      </c>
      <c r="E36" s="18" t="s">
        <v>12</v>
      </c>
      <c r="F36" s="19" t="s">
        <v>26</v>
      </c>
      <c r="G36" s="20">
        <v>1</v>
      </c>
      <c r="H36" s="21">
        <v>133444</v>
      </c>
      <c r="I36" s="21">
        <v>133444</v>
      </c>
      <c r="J36" s="22" t="s">
        <v>14</v>
      </c>
    </row>
    <row r="37" spans="3:10" s="6" customFormat="1" ht="16.5">
      <c r="C37" s="16">
        <f t="shared" si="1"/>
        <v>38523</v>
      </c>
      <c r="D37" s="17" t="s">
        <v>30</v>
      </c>
      <c r="E37" s="18" t="s">
        <v>12</v>
      </c>
      <c r="F37" s="19" t="s">
        <v>26</v>
      </c>
      <c r="G37" s="20">
        <v>1</v>
      </c>
      <c r="H37" s="21">
        <v>133444</v>
      </c>
      <c r="I37" s="21">
        <v>133444</v>
      </c>
      <c r="J37" s="22" t="s">
        <v>14</v>
      </c>
    </row>
    <row r="38" spans="3:10" s="6" customFormat="1" ht="16.5">
      <c r="C38" s="16">
        <f>DATE(2005,8,5)</f>
        <v>38569</v>
      </c>
      <c r="D38" s="17" t="s">
        <v>31</v>
      </c>
      <c r="E38" s="18" t="s">
        <v>12</v>
      </c>
      <c r="F38" s="19" t="s">
        <v>32</v>
      </c>
      <c r="G38" s="20">
        <v>1</v>
      </c>
      <c r="H38" s="21">
        <v>35040</v>
      </c>
      <c r="I38" s="21">
        <v>35040</v>
      </c>
      <c r="J38" s="22" t="s">
        <v>14</v>
      </c>
    </row>
    <row r="39" spans="3:10" s="6" customFormat="1" ht="16.5">
      <c r="C39" s="16">
        <f>DATE(2005,8,5)</f>
        <v>38569</v>
      </c>
      <c r="D39" s="17">
        <v>165466</v>
      </c>
      <c r="E39" s="18" t="s">
        <v>12</v>
      </c>
      <c r="F39" s="19" t="s">
        <v>33</v>
      </c>
      <c r="G39" s="20">
        <v>1</v>
      </c>
      <c r="H39" s="21">
        <v>332880</v>
      </c>
      <c r="I39" s="21">
        <v>332880</v>
      </c>
      <c r="J39" s="22" t="s">
        <v>14</v>
      </c>
    </row>
    <row r="40" spans="3:10" s="6" customFormat="1" ht="16.5">
      <c r="C40" s="16">
        <f>DATE(2005,8,5)</f>
        <v>38569</v>
      </c>
      <c r="D40" s="17" t="s">
        <v>34</v>
      </c>
      <c r="E40" s="18" t="s">
        <v>12</v>
      </c>
      <c r="F40" s="19" t="s">
        <v>35</v>
      </c>
      <c r="G40" s="20">
        <v>1</v>
      </c>
      <c r="H40" s="21">
        <v>86140</v>
      </c>
      <c r="I40" s="21">
        <v>86140</v>
      </c>
      <c r="J40" s="22" t="s">
        <v>14</v>
      </c>
    </row>
    <row r="41" spans="3:10" s="6" customFormat="1" ht="16.5">
      <c r="C41" s="16">
        <f>DATE(2005,8,5)</f>
        <v>38569</v>
      </c>
      <c r="D41" s="17" t="s">
        <v>36</v>
      </c>
      <c r="E41" s="18" t="s">
        <v>12</v>
      </c>
      <c r="F41" s="19" t="s">
        <v>35</v>
      </c>
      <c r="G41" s="20">
        <v>1</v>
      </c>
      <c r="H41" s="21">
        <v>86140</v>
      </c>
      <c r="I41" s="21">
        <v>86140</v>
      </c>
      <c r="J41" s="22" t="s">
        <v>14</v>
      </c>
    </row>
    <row r="42" spans="3:10" s="6" customFormat="1" ht="16.5">
      <c r="C42" s="16">
        <f t="shared" ref="C42:C48" si="2">DATE(2005,8,26)</f>
        <v>38590</v>
      </c>
      <c r="D42" s="17" t="s">
        <v>37</v>
      </c>
      <c r="E42" s="18" t="s">
        <v>12</v>
      </c>
      <c r="F42" s="19" t="s">
        <v>38</v>
      </c>
      <c r="G42" s="20">
        <v>1</v>
      </c>
      <c r="H42" s="21">
        <v>34601.050000000003</v>
      </c>
      <c r="I42" s="21">
        <v>34601.050000000003</v>
      </c>
      <c r="J42" s="22" t="s">
        <v>14</v>
      </c>
    </row>
    <row r="43" spans="3:10" s="6" customFormat="1" ht="16.5">
      <c r="C43" s="16">
        <f t="shared" si="2"/>
        <v>38590</v>
      </c>
      <c r="D43" s="17">
        <v>166084</v>
      </c>
      <c r="E43" s="18" t="s">
        <v>12</v>
      </c>
      <c r="F43" s="19" t="s">
        <v>39</v>
      </c>
      <c r="G43" s="20">
        <v>1</v>
      </c>
      <c r="H43" s="21">
        <v>7725.6</v>
      </c>
      <c r="I43" s="21">
        <v>7725.6</v>
      </c>
      <c r="J43" s="22" t="s">
        <v>14</v>
      </c>
    </row>
    <row r="44" spans="3:10" s="6" customFormat="1" ht="16.5">
      <c r="C44" s="16">
        <f t="shared" si="2"/>
        <v>38590</v>
      </c>
      <c r="D44" s="17">
        <v>166087</v>
      </c>
      <c r="E44" s="18" t="s">
        <v>12</v>
      </c>
      <c r="F44" s="19" t="s">
        <v>39</v>
      </c>
      <c r="G44" s="20">
        <v>1</v>
      </c>
      <c r="H44" s="21">
        <v>7725.6</v>
      </c>
      <c r="I44" s="21">
        <v>7725.6</v>
      </c>
      <c r="J44" s="22" t="s">
        <v>14</v>
      </c>
    </row>
    <row r="45" spans="3:10" s="6" customFormat="1" ht="16.5">
      <c r="C45" s="16">
        <f t="shared" si="2"/>
        <v>38590</v>
      </c>
      <c r="D45" s="17">
        <v>166091</v>
      </c>
      <c r="E45" s="18" t="s">
        <v>12</v>
      </c>
      <c r="F45" s="19" t="s">
        <v>39</v>
      </c>
      <c r="G45" s="20">
        <v>1</v>
      </c>
      <c r="H45" s="21">
        <v>7725.6</v>
      </c>
      <c r="I45" s="21">
        <v>7725.6</v>
      </c>
      <c r="J45" s="22" t="s">
        <v>14</v>
      </c>
    </row>
    <row r="46" spans="3:10" s="6" customFormat="1" ht="16.5">
      <c r="C46" s="16">
        <f t="shared" si="2"/>
        <v>38590</v>
      </c>
      <c r="D46" s="17">
        <v>165285</v>
      </c>
      <c r="E46" s="18" t="s">
        <v>12</v>
      </c>
      <c r="F46" s="19" t="s">
        <v>39</v>
      </c>
      <c r="G46" s="20">
        <v>1</v>
      </c>
      <c r="H46" s="21">
        <v>7725.6</v>
      </c>
      <c r="I46" s="21">
        <v>7725.6</v>
      </c>
      <c r="J46" s="22" t="s">
        <v>14</v>
      </c>
    </row>
    <row r="47" spans="3:10" s="6" customFormat="1" ht="16.5">
      <c r="C47" s="16">
        <f t="shared" si="2"/>
        <v>38590</v>
      </c>
      <c r="D47" s="17">
        <v>166068</v>
      </c>
      <c r="E47" s="18" t="s">
        <v>12</v>
      </c>
      <c r="F47" s="19" t="s">
        <v>39</v>
      </c>
      <c r="G47" s="20">
        <v>1</v>
      </c>
      <c r="H47" s="21">
        <v>7725.6</v>
      </c>
      <c r="I47" s="21">
        <v>7725.6</v>
      </c>
      <c r="J47" s="22" t="s">
        <v>14</v>
      </c>
    </row>
    <row r="48" spans="3:10" s="6" customFormat="1" ht="16.5">
      <c r="C48" s="16">
        <f t="shared" si="2"/>
        <v>38590</v>
      </c>
      <c r="D48" s="17">
        <v>164926</v>
      </c>
      <c r="E48" s="18" t="s">
        <v>12</v>
      </c>
      <c r="F48" s="19" t="s">
        <v>39</v>
      </c>
      <c r="G48" s="20">
        <v>1</v>
      </c>
      <c r="H48" s="21">
        <v>7725.6</v>
      </c>
      <c r="I48" s="21">
        <v>7725.6</v>
      </c>
      <c r="J48" s="22" t="s">
        <v>14</v>
      </c>
    </row>
    <row r="49" spans="3:91" s="6" customFormat="1" ht="14.25" customHeight="1">
      <c r="C49" s="16">
        <f>DATE(2005,9,29)</f>
        <v>38624</v>
      </c>
      <c r="D49" s="17">
        <v>166026</v>
      </c>
      <c r="E49" s="18" t="s">
        <v>12</v>
      </c>
      <c r="F49" s="19" t="s">
        <v>40</v>
      </c>
      <c r="G49" s="20">
        <v>1</v>
      </c>
      <c r="H49" s="21">
        <v>5343.75</v>
      </c>
      <c r="I49" s="21">
        <v>5343.75</v>
      </c>
      <c r="J49" s="22" t="s">
        <v>14</v>
      </c>
    </row>
    <row r="50" spans="3:91" s="23" customFormat="1" ht="14.25" customHeight="1">
      <c r="C50" s="16">
        <f>DATE(2005,9,29)</f>
        <v>38624</v>
      </c>
      <c r="D50" s="17">
        <v>166029</v>
      </c>
      <c r="E50" s="18" t="s">
        <v>12</v>
      </c>
      <c r="F50" s="19" t="s">
        <v>40</v>
      </c>
      <c r="G50" s="20">
        <v>1</v>
      </c>
      <c r="H50" s="21">
        <v>5343.75</v>
      </c>
      <c r="I50" s="21">
        <v>5343.75</v>
      </c>
      <c r="J50" s="22" t="s">
        <v>14</v>
      </c>
    </row>
    <row r="51" spans="3:91" s="23" customFormat="1" ht="14.25" customHeight="1">
      <c r="C51" s="16">
        <f>DATE(2005,9,29)</f>
        <v>38624</v>
      </c>
      <c r="D51" s="17">
        <v>166025</v>
      </c>
      <c r="E51" s="18" t="s">
        <v>12</v>
      </c>
      <c r="F51" s="19" t="s">
        <v>40</v>
      </c>
      <c r="G51" s="20">
        <v>1</v>
      </c>
      <c r="H51" s="21">
        <v>5343.75</v>
      </c>
      <c r="I51" s="21">
        <v>5343.75</v>
      </c>
      <c r="J51" s="22" t="s">
        <v>14</v>
      </c>
    </row>
    <row r="52" spans="3:91" s="1" customFormat="1" ht="14.25" customHeight="1">
      <c r="C52" s="16">
        <f>DATE(2005,9,29)</f>
        <v>38624</v>
      </c>
      <c r="D52" s="17">
        <v>166027</v>
      </c>
      <c r="E52" s="18" t="s">
        <v>12</v>
      </c>
      <c r="F52" s="19" t="s">
        <v>40</v>
      </c>
      <c r="G52" s="20">
        <v>1</v>
      </c>
      <c r="H52" s="21">
        <v>5343.75</v>
      </c>
      <c r="I52" s="21">
        <v>5343.75</v>
      </c>
      <c r="J52" s="22" t="s">
        <v>14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s="1" customFormat="1" ht="14.25" customHeight="1">
      <c r="C53" s="16">
        <f t="shared" ref="C53:C100" si="3">DATE(2006,1,27)</f>
        <v>38744</v>
      </c>
      <c r="D53" s="17">
        <v>166440</v>
      </c>
      <c r="E53" s="18" t="s">
        <v>12</v>
      </c>
      <c r="F53" s="19" t="s">
        <v>41</v>
      </c>
      <c r="G53" s="20">
        <v>1</v>
      </c>
      <c r="H53" s="21">
        <v>8297.39</v>
      </c>
      <c r="I53" s="21">
        <v>8297.39</v>
      </c>
      <c r="J53" s="22" t="s">
        <v>14</v>
      </c>
    </row>
    <row r="54" spans="3:91" s="1" customFormat="1" ht="14.25" customHeight="1">
      <c r="C54" s="16">
        <f t="shared" si="3"/>
        <v>38744</v>
      </c>
      <c r="D54" s="17">
        <v>165932</v>
      </c>
      <c r="E54" s="18" t="s">
        <v>12</v>
      </c>
      <c r="F54" s="19" t="s">
        <v>42</v>
      </c>
      <c r="G54" s="20">
        <v>1</v>
      </c>
      <c r="H54" s="21">
        <v>8297.39</v>
      </c>
      <c r="I54" s="21">
        <v>8297.39</v>
      </c>
      <c r="J54" s="22" t="s">
        <v>14</v>
      </c>
    </row>
    <row r="55" spans="3:91" s="1" customFormat="1" ht="14.25" customHeight="1">
      <c r="C55" s="16">
        <f t="shared" si="3"/>
        <v>38744</v>
      </c>
      <c r="D55" s="17">
        <v>166443</v>
      </c>
      <c r="E55" s="18" t="s">
        <v>12</v>
      </c>
      <c r="F55" s="19" t="s">
        <v>43</v>
      </c>
      <c r="G55" s="20">
        <v>1</v>
      </c>
      <c r="H55" s="21">
        <v>8298.9599999999991</v>
      </c>
      <c r="I55" s="21">
        <v>8298.9599999999991</v>
      </c>
      <c r="J55" s="22" t="s">
        <v>14</v>
      </c>
    </row>
    <row r="56" spans="3:91" s="1" customFormat="1" ht="14.25" customHeight="1">
      <c r="C56" s="16">
        <f t="shared" si="3"/>
        <v>38744</v>
      </c>
      <c r="D56" s="17">
        <v>166150</v>
      </c>
      <c r="E56" s="18" t="s">
        <v>12</v>
      </c>
      <c r="F56" s="19" t="s">
        <v>44</v>
      </c>
      <c r="G56" s="20">
        <v>1</v>
      </c>
      <c r="H56" s="21">
        <v>5185.97</v>
      </c>
      <c r="I56" s="21">
        <v>5185.97</v>
      </c>
      <c r="J56" s="22" t="s">
        <v>14</v>
      </c>
    </row>
    <row r="57" spans="3:91" s="1" customFormat="1" ht="14.25" customHeight="1">
      <c r="C57" s="16">
        <f t="shared" si="3"/>
        <v>38744</v>
      </c>
      <c r="D57" s="17">
        <v>166203</v>
      </c>
      <c r="E57" s="18" t="s">
        <v>12</v>
      </c>
      <c r="F57" s="19" t="s">
        <v>45</v>
      </c>
      <c r="G57" s="20">
        <v>1</v>
      </c>
      <c r="H57" s="21">
        <v>5751.54</v>
      </c>
      <c r="I57" s="21">
        <v>5751.54</v>
      </c>
      <c r="J57" s="22" t="s">
        <v>14</v>
      </c>
    </row>
    <row r="58" spans="3:91" ht="14.25" customHeight="1">
      <c r="C58" s="16">
        <f t="shared" si="3"/>
        <v>38744</v>
      </c>
      <c r="D58" s="17">
        <v>166202</v>
      </c>
      <c r="E58" s="18" t="s">
        <v>12</v>
      </c>
      <c r="F58" s="19" t="s">
        <v>46</v>
      </c>
      <c r="G58" s="20">
        <v>1</v>
      </c>
      <c r="H58" s="21">
        <v>5751.54</v>
      </c>
      <c r="I58" s="21">
        <v>5751.54</v>
      </c>
      <c r="J58" s="22" t="s">
        <v>14</v>
      </c>
    </row>
    <row r="59" spans="3:91" ht="14.25" customHeight="1">
      <c r="C59" s="16">
        <f t="shared" si="3"/>
        <v>38744</v>
      </c>
      <c r="D59" s="17">
        <v>166201</v>
      </c>
      <c r="E59" s="18" t="s">
        <v>12</v>
      </c>
      <c r="F59" s="19" t="s">
        <v>46</v>
      </c>
      <c r="G59" s="20">
        <v>1</v>
      </c>
      <c r="H59" s="21">
        <v>5751.54</v>
      </c>
      <c r="I59" s="21">
        <v>5751.54</v>
      </c>
      <c r="J59" s="22" t="s">
        <v>14</v>
      </c>
    </row>
    <row r="60" spans="3:91" ht="14.25" customHeight="1">
      <c r="C60" s="16">
        <f t="shared" si="3"/>
        <v>38744</v>
      </c>
      <c r="D60" s="17">
        <v>166207</v>
      </c>
      <c r="E60" s="18" t="s">
        <v>12</v>
      </c>
      <c r="F60" s="19" t="s">
        <v>47</v>
      </c>
      <c r="G60" s="20">
        <v>1</v>
      </c>
      <c r="H60" s="21">
        <v>5751.54</v>
      </c>
      <c r="I60" s="21">
        <v>5751.54</v>
      </c>
      <c r="J60" s="22" t="s">
        <v>14</v>
      </c>
    </row>
    <row r="61" spans="3:91" ht="14.25" customHeight="1">
      <c r="C61" s="16">
        <f t="shared" si="3"/>
        <v>38744</v>
      </c>
      <c r="D61" s="17">
        <v>166209</v>
      </c>
      <c r="E61" s="18" t="s">
        <v>12</v>
      </c>
      <c r="F61" s="19" t="s">
        <v>48</v>
      </c>
      <c r="G61" s="20">
        <v>1</v>
      </c>
      <c r="H61" s="21">
        <v>5751.54</v>
      </c>
      <c r="I61" s="21">
        <v>5751.54</v>
      </c>
      <c r="J61" s="22" t="s">
        <v>14</v>
      </c>
    </row>
    <row r="62" spans="3:91" ht="14.25" customHeight="1">
      <c r="C62" s="16">
        <f t="shared" si="3"/>
        <v>38744</v>
      </c>
      <c r="D62" s="17">
        <v>166214</v>
      </c>
      <c r="E62" s="18" t="s">
        <v>12</v>
      </c>
      <c r="F62" s="19" t="s">
        <v>48</v>
      </c>
      <c r="G62" s="20">
        <v>1</v>
      </c>
      <c r="H62" s="21">
        <v>5751.54</v>
      </c>
      <c r="I62" s="21">
        <v>5751.54</v>
      </c>
      <c r="J62" s="22" t="s">
        <v>14</v>
      </c>
    </row>
    <row r="63" spans="3:91" ht="14.25" customHeight="1">
      <c r="C63" s="16">
        <f t="shared" si="3"/>
        <v>38744</v>
      </c>
      <c r="D63" s="17">
        <v>166210</v>
      </c>
      <c r="E63" s="18" t="s">
        <v>12</v>
      </c>
      <c r="F63" s="19" t="s">
        <v>49</v>
      </c>
      <c r="G63" s="20">
        <v>1</v>
      </c>
      <c r="H63" s="21">
        <v>5751.54</v>
      </c>
      <c r="I63" s="21">
        <v>5751.54</v>
      </c>
      <c r="J63" s="22" t="s">
        <v>14</v>
      </c>
    </row>
    <row r="64" spans="3:91" ht="14.25" customHeight="1">
      <c r="C64" s="16">
        <f t="shared" si="3"/>
        <v>38744</v>
      </c>
      <c r="D64" s="17">
        <v>167652</v>
      </c>
      <c r="E64" s="18" t="s">
        <v>12</v>
      </c>
      <c r="F64" s="19" t="s">
        <v>50</v>
      </c>
      <c r="G64" s="20">
        <v>1</v>
      </c>
      <c r="H64" s="21">
        <v>5031.3599999999997</v>
      </c>
      <c r="I64" s="21">
        <v>5031.3599999999997</v>
      </c>
      <c r="J64" s="22" t="s">
        <v>14</v>
      </c>
    </row>
    <row r="65" spans="3:10" s="1" customFormat="1" ht="15">
      <c r="C65" s="16">
        <f t="shared" si="3"/>
        <v>38744</v>
      </c>
      <c r="D65" s="17">
        <v>166221</v>
      </c>
      <c r="E65" s="18" t="s">
        <v>12</v>
      </c>
      <c r="F65" s="19" t="s">
        <v>51</v>
      </c>
      <c r="G65" s="20">
        <v>1</v>
      </c>
      <c r="H65" s="21">
        <v>5031.3599999999997</v>
      </c>
      <c r="I65" s="21">
        <v>5031.3599999999997</v>
      </c>
      <c r="J65" s="22" t="s">
        <v>14</v>
      </c>
    </row>
    <row r="66" spans="3:10" s="1" customFormat="1" ht="15">
      <c r="C66" s="16">
        <f t="shared" si="3"/>
        <v>38744</v>
      </c>
      <c r="D66" s="17">
        <v>166226</v>
      </c>
      <c r="E66" s="18" t="s">
        <v>12</v>
      </c>
      <c r="F66" s="19" t="s">
        <v>51</v>
      </c>
      <c r="G66" s="20">
        <v>1</v>
      </c>
      <c r="H66" s="21">
        <v>5031.3599999999997</v>
      </c>
      <c r="I66" s="21">
        <v>5031.3599999999997</v>
      </c>
      <c r="J66" s="22" t="s">
        <v>14</v>
      </c>
    </row>
    <row r="67" spans="3:10" s="1" customFormat="1" ht="15">
      <c r="C67" s="16">
        <f t="shared" si="3"/>
        <v>38744</v>
      </c>
      <c r="D67" s="17">
        <v>166212</v>
      </c>
      <c r="E67" s="18" t="s">
        <v>12</v>
      </c>
      <c r="F67" s="19" t="s">
        <v>52</v>
      </c>
      <c r="G67" s="20">
        <v>1</v>
      </c>
      <c r="H67" s="21">
        <v>4620</v>
      </c>
      <c r="I67" s="21">
        <v>4620</v>
      </c>
      <c r="J67" s="22" t="s">
        <v>14</v>
      </c>
    </row>
    <row r="68" spans="3:10" s="1" customFormat="1" ht="15">
      <c r="C68" s="16">
        <f t="shared" si="3"/>
        <v>38744</v>
      </c>
      <c r="D68" s="17">
        <v>166211</v>
      </c>
      <c r="E68" s="18" t="s">
        <v>12</v>
      </c>
      <c r="F68" s="19" t="s">
        <v>52</v>
      </c>
      <c r="G68" s="20">
        <v>1</v>
      </c>
      <c r="H68" s="21">
        <v>4620</v>
      </c>
      <c r="I68" s="21">
        <v>4620</v>
      </c>
      <c r="J68" s="22" t="s">
        <v>14</v>
      </c>
    </row>
    <row r="69" spans="3:10" s="1" customFormat="1" ht="15">
      <c r="C69" s="16">
        <f t="shared" si="3"/>
        <v>38744</v>
      </c>
      <c r="D69" s="17">
        <v>166207</v>
      </c>
      <c r="E69" s="18" t="s">
        <v>12</v>
      </c>
      <c r="F69" s="19" t="s">
        <v>52</v>
      </c>
      <c r="G69" s="20">
        <v>1</v>
      </c>
      <c r="H69" s="21">
        <v>4042.6</v>
      </c>
      <c r="I69" s="21">
        <v>4042.6</v>
      </c>
      <c r="J69" s="22" t="s">
        <v>14</v>
      </c>
    </row>
    <row r="70" spans="3:10" s="1" customFormat="1" ht="15">
      <c r="C70" s="16">
        <f t="shared" si="3"/>
        <v>38744</v>
      </c>
      <c r="D70" s="17">
        <v>166234</v>
      </c>
      <c r="E70" s="18" t="s">
        <v>12</v>
      </c>
      <c r="F70" s="19" t="s">
        <v>53</v>
      </c>
      <c r="G70" s="20">
        <v>1</v>
      </c>
      <c r="H70" s="21">
        <v>5751.54</v>
      </c>
      <c r="I70" s="21">
        <v>5751.54</v>
      </c>
      <c r="J70" s="22" t="s">
        <v>14</v>
      </c>
    </row>
    <row r="71" spans="3:10" s="1" customFormat="1" ht="15">
      <c r="C71" s="16">
        <f t="shared" si="3"/>
        <v>38744</v>
      </c>
      <c r="D71" s="17">
        <v>166234</v>
      </c>
      <c r="E71" s="18" t="s">
        <v>12</v>
      </c>
      <c r="F71" s="19" t="s">
        <v>53</v>
      </c>
      <c r="G71" s="20">
        <v>1</v>
      </c>
      <c r="H71" s="21">
        <v>5751.54</v>
      </c>
      <c r="I71" s="21">
        <v>5751.54</v>
      </c>
      <c r="J71" s="22" t="s">
        <v>14</v>
      </c>
    </row>
    <row r="72" spans="3:10" s="1" customFormat="1" ht="15">
      <c r="C72" s="16">
        <f t="shared" si="3"/>
        <v>38744</v>
      </c>
      <c r="D72" s="17">
        <v>166231</v>
      </c>
      <c r="E72" s="18" t="s">
        <v>12</v>
      </c>
      <c r="F72" s="19" t="s">
        <v>54</v>
      </c>
      <c r="G72" s="20">
        <v>1</v>
      </c>
      <c r="H72" s="21">
        <v>4621.18</v>
      </c>
      <c r="I72" s="21">
        <v>4621.18</v>
      </c>
      <c r="J72" s="22" t="s">
        <v>14</v>
      </c>
    </row>
    <row r="73" spans="3:10" s="1" customFormat="1" ht="15">
      <c r="C73" s="16">
        <f t="shared" si="3"/>
        <v>38744</v>
      </c>
      <c r="D73" s="17">
        <v>166233</v>
      </c>
      <c r="E73" s="18" t="s">
        <v>12</v>
      </c>
      <c r="F73" s="19" t="s">
        <v>55</v>
      </c>
      <c r="G73" s="20">
        <v>1</v>
      </c>
      <c r="H73" s="21">
        <v>5185.97</v>
      </c>
      <c r="I73" s="21">
        <v>5185.97</v>
      </c>
      <c r="J73" s="22" t="s">
        <v>14</v>
      </c>
    </row>
    <row r="74" spans="3:10" s="1" customFormat="1" ht="15">
      <c r="C74" s="16">
        <f t="shared" si="3"/>
        <v>38744</v>
      </c>
      <c r="D74" s="17">
        <v>166208</v>
      </c>
      <c r="E74" s="18" t="s">
        <v>12</v>
      </c>
      <c r="F74" s="19" t="s">
        <v>56</v>
      </c>
      <c r="G74" s="20">
        <v>1</v>
      </c>
      <c r="H74" s="21">
        <v>5185.97</v>
      </c>
      <c r="I74" s="21">
        <v>5185.97</v>
      </c>
      <c r="J74" s="22" t="s">
        <v>14</v>
      </c>
    </row>
    <row r="75" spans="3:10" s="1" customFormat="1" ht="15">
      <c r="C75" s="16">
        <f t="shared" si="3"/>
        <v>38744</v>
      </c>
      <c r="D75" s="17">
        <v>166232</v>
      </c>
      <c r="E75" s="18" t="s">
        <v>12</v>
      </c>
      <c r="F75" s="19" t="s">
        <v>57</v>
      </c>
      <c r="G75" s="20">
        <v>1</v>
      </c>
      <c r="H75" s="21">
        <v>5185.97</v>
      </c>
      <c r="I75" s="21">
        <v>5185.97</v>
      </c>
      <c r="J75" s="22" t="s">
        <v>14</v>
      </c>
    </row>
    <row r="76" spans="3:10" s="1" customFormat="1" ht="15">
      <c r="C76" s="16">
        <f t="shared" si="3"/>
        <v>38744</v>
      </c>
      <c r="D76" s="17">
        <v>166273</v>
      </c>
      <c r="E76" s="18" t="s">
        <v>12</v>
      </c>
      <c r="F76" s="19" t="s">
        <v>58</v>
      </c>
      <c r="G76" s="20">
        <v>1</v>
      </c>
      <c r="H76" s="21">
        <v>40364.21</v>
      </c>
      <c r="I76" s="21">
        <v>40364.21</v>
      </c>
      <c r="J76" s="22" t="s">
        <v>14</v>
      </c>
    </row>
    <row r="77" spans="3:10" s="1" customFormat="1" ht="15">
      <c r="C77" s="16">
        <f t="shared" si="3"/>
        <v>38744</v>
      </c>
      <c r="D77" s="17">
        <v>166270</v>
      </c>
      <c r="E77" s="18" t="s">
        <v>12</v>
      </c>
      <c r="F77" s="19" t="s">
        <v>59</v>
      </c>
      <c r="G77" s="20">
        <v>1</v>
      </c>
      <c r="H77" s="21">
        <v>56091.15</v>
      </c>
      <c r="I77" s="21">
        <v>56091.15</v>
      </c>
      <c r="J77" s="22" t="s">
        <v>14</v>
      </c>
    </row>
    <row r="78" spans="3:10" s="1" customFormat="1" ht="15">
      <c r="C78" s="16">
        <f t="shared" si="3"/>
        <v>38744</v>
      </c>
      <c r="D78" s="17">
        <v>166281</v>
      </c>
      <c r="E78" s="18" t="s">
        <v>12</v>
      </c>
      <c r="F78" s="19" t="s">
        <v>59</v>
      </c>
      <c r="G78" s="20">
        <v>1</v>
      </c>
      <c r="H78" s="21">
        <v>56091.15</v>
      </c>
      <c r="I78" s="21">
        <v>56091.15</v>
      </c>
      <c r="J78" s="22" t="s">
        <v>14</v>
      </c>
    </row>
    <row r="79" spans="3:10" s="1" customFormat="1" ht="15">
      <c r="C79" s="16">
        <f t="shared" si="3"/>
        <v>38744</v>
      </c>
      <c r="D79" s="17">
        <v>166246</v>
      </c>
      <c r="E79" s="18" t="s">
        <v>12</v>
      </c>
      <c r="F79" s="19" t="s">
        <v>59</v>
      </c>
      <c r="G79" s="20">
        <v>1</v>
      </c>
      <c r="H79" s="21">
        <v>56091.15</v>
      </c>
      <c r="I79" s="21">
        <v>56091.15</v>
      </c>
      <c r="J79" s="22" t="s">
        <v>14</v>
      </c>
    </row>
    <row r="80" spans="3:10" s="1" customFormat="1" ht="15">
      <c r="C80" s="16">
        <f t="shared" si="3"/>
        <v>38744</v>
      </c>
      <c r="D80" s="17">
        <v>166248</v>
      </c>
      <c r="E80" s="18" t="s">
        <v>12</v>
      </c>
      <c r="F80" s="19" t="s">
        <v>59</v>
      </c>
      <c r="G80" s="20">
        <v>1</v>
      </c>
      <c r="H80" s="21">
        <v>56091.15</v>
      </c>
      <c r="I80" s="21">
        <v>56091.15</v>
      </c>
      <c r="J80" s="22" t="s">
        <v>14</v>
      </c>
    </row>
    <row r="81" spans="3:10" s="1" customFormat="1" ht="15">
      <c r="C81" s="16">
        <f t="shared" si="3"/>
        <v>38744</v>
      </c>
      <c r="D81" s="17">
        <v>167600</v>
      </c>
      <c r="E81" s="18" t="s">
        <v>12</v>
      </c>
      <c r="F81" s="19" t="s">
        <v>60</v>
      </c>
      <c r="G81" s="20">
        <v>1</v>
      </c>
      <c r="H81" s="21">
        <v>56091.15</v>
      </c>
      <c r="I81" s="21">
        <v>56091.15</v>
      </c>
      <c r="J81" s="22" t="s">
        <v>14</v>
      </c>
    </row>
    <row r="82" spans="3:10" s="1" customFormat="1" ht="15">
      <c r="C82" s="16">
        <f t="shared" si="3"/>
        <v>38744</v>
      </c>
      <c r="D82" s="17">
        <v>166252</v>
      </c>
      <c r="E82" s="18" t="s">
        <v>12</v>
      </c>
      <c r="F82" s="19" t="s">
        <v>60</v>
      </c>
      <c r="G82" s="20">
        <v>1</v>
      </c>
      <c r="H82" s="21">
        <v>56091.15</v>
      </c>
      <c r="I82" s="21">
        <v>56091.15</v>
      </c>
      <c r="J82" s="22" t="s">
        <v>14</v>
      </c>
    </row>
    <row r="83" spans="3:10" s="1" customFormat="1" ht="15">
      <c r="C83" s="16">
        <f t="shared" si="3"/>
        <v>38744</v>
      </c>
      <c r="D83" s="17">
        <v>166253</v>
      </c>
      <c r="E83" s="18" t="s">
        <v>12</v>
      </c>
      <c r="F83" s="19" t="s">
        <v>60</v>
      </c>
      <c r="G83" s="20">
        <v>1</v>
      </c>
      <c r="H83" s="21">
        <v>49050.44</v>
      </c>
      <c r="I83" s="21">
        <v>49050.44</v>
      </c>
      <c r="J83" s="22" t="s">
        <v>14</v>
      </c>
    </row>
    <row r="84" spans="3:10" s="1" customFormat="1" ht="15">
      <c r="C84" s="16">
        <f t="shared" si="3"/>
        <v>38744</v>
      </c>
      <c r="D84" s="17">
        <v>166280</v>
      </c>
      <c r="E84" s="18" t="s">
        <v>12</v>
      </c>
      <c r="F84" s="19" t="s">
        <v>60</v>
      </c>
      <c r="G84" s="20">
        <v>1</v>
      </c>
      <c r="H84" s="21">
        <v>49050.44</v>
      </c>
      <c r="I84" s="21">
        <v>49050.44</v>
      </c>
      <c r="J84" s="22" t="s">
        <v>14</v>
      </c>
    </row>
    <row r="85" spans="3:10" s="1" customFormat="1" ht="15">
      <c r="C85" s="16">
        <f t="shared" si="3"/>
        <v>38744</v>
      </c>
      <c r="D85" s="17">
        <v>166257</v>
      </c>
      <c r="E85" s="18" t="s">
        <v>12</v>
      </c>
      <c r="F85" s="19" t="s">
        <v>60</v>
      </c>
      <c r="G85" s="20">
        <v>1</v>
      </c>
      <c r="H85" s="21">
        <v>49050.44</v>
      </c>
      <c r="I85" s="21">
        <v>49050.44</v>
      </c>
      <c r="J85" s="22" t="s">
        <v>14</v>
      </c>
    </row>
    <row r="86" spans="3:10" s="1" customFormat="1" ht="15">
      <c r="C86" s="16">
        <f t="shared" si="3"/>
        <v>38744</v>
      </c>
      <c r="D86" s="17">
        <v>166251</v>
      </c>
      <c r="E86" s="18" t="s">
        <v>12</v>
      </c>
      <c r="F86" s="19" t="s">
        <v>60</v>
      </c>
      <c r="G86" s="20">
        <v>1</v>
      </c>
      <c r="H86" s="21">
        <v>49050.44</v>
      </c>
      <c r="I86" s="21">
        <v>49050.44</v>
      </c>
      <c r="J86" s="22" t="s">
        <v>14</v>
      </c>
    </row>
    <row r="87" spans="3:10" s="1" customFormat="1" ht="15">
      <c r="C87" s="16">
        <f t="shared" si="3"/>
        <v>38744</v>
      </c>
      <c r="D87" s="17">
        <v>166263</v>
      </c>
      <c r="E87" s="18" t="s">
        <v>12</v>
      </c>
      <c r="F87" s="19" t="s">
        <v>61</v>
      </c>
      <c r="G87" s="20">
        <v>1</v>
      </c>
      <c r="H87" s="21">
        <v>55898.82</v>
      </c>
      <c r="I87" s="21">
        <v>55898.82</v>
      </c>
      <c r="J87" s="22" t="s">
        <v>14</v>
      </c>
    </row>
    <row r="88" spans="3:10" s="1" customFormat="1" ht="15">
      <c r="C88" s="16">
        <f t="shared" si="3"/>
        <v>38744</v>
      </c>
      <c r="D88" s="17">
        <v>166274</v>
      </c>
      <c r="E88" s="18" t="s">
        <v>12</v>
      </c>
      <c r="F88" s="19" t="s">
        <v>61</v>
      </c>
      <c r="G88" s="20">
        <v>1</v>
      </c>
      <c r="H88" s="21">
        <v>55898.82</v>
      </c>
      <c r="I88" s="21">
        <v>55898.82</v>
      </c>
      <c r="J88" s="22" t="s">
        <v>14</v>
      </c>
    </row>
    <row r="89" spans="3:10" s="1" customFormat="1" ht="15">
      <c r="C89" s="16">
        <f t="shared" si="3"/>
        <v>38744</v>
      </c>
      <c r="D89" s="17">
        <v>166688</v>
      </c>
      <c r="E89" s="18" t="s">
        <v>12</v>
      </c>
      <c r="F89" s="19" t="s">
        <v>62</v>
      </c>
      <c r="G89" s="20">
        <v>1</v>
      </c>
      <c r="H89" s="21">
        <v>46839.22</v>
      </c>
      <c r="I89" s="21">
        <v>46839.22</v>
      </c>
      <c r="J89" s="22" t="s">
        <v>14</v>
      </c>
    </row>
    <row r="90" spans="3:10" s="1" customFormat="1" ht="15">
      <c r="C90" s="16">
        <f t="shared" si="3"/>
        <v>38744</v>
      </c>
      <c r="D90" s="17">
        <v>166256</v>
      </c>
      <c r="E90" s="18" t="s">
        <v>12</v>
      </c>
      <c r="F90" s="19" t="s">
        <v>62</v>
      </c>
      <c r="G90" s="20">
        <v>1</v>
      </c>
      <c r="H90" s="21">
        <v>46839.22</v>
      </c>
      <c r="I90" s="21">
        <v>46839.22</v>
      </c>
      <c r="J90" s="22" t="s">
        <v>14</v>
      </c>
    </row>
    <row r="91" spans="3:10" s="1" customFormat="1" ht="15">
      <c r="C91" s="16">
        <f t="shared" si="3"/>
        <v>38744</v>
      </c>
      <c r="D91" s="17">
        <v>166250</v>
      </c>
      <c r="E91" s="18" t="s">
        <v>12</v>
      </c>
      <c r="F91" s="19" t="s">
        <v>63</v>
      </c>
      <c r="G91" s="20">
        <v>1</v>
      </c>
      <c r="H91" s="21">
        <v>46839.22</v>
      </c>
      <c r="I91" s="21">
        <v>46839.22</v>
      </c>
      <c r="J91" s="22" t="s">
        <v>14</v>
      </c>
    </row>
    <row r="92" spans="3:10" s="1" customFormat="1" ht="15">
      <c r="C92" s="16">
        <f t="shared" si="3"/>
        <v>38744</v>
      </c>
      <c r="D92" s="17">
        <v>166686</v>
      </c>
      <c r="E92" s="18" t="s">
        <v>12</v>
      </c>
      <c r="F92" s="19" t="s">
        <v>63</v>
      </c>
      <c r="G92" s="20">
        <v>1</v>
      </c>
      <c r="H92" s="21">
        <v>46839.22</v>
      </c>
      <c r="I92" s="21">
        <v>46839.22</v>
      </c>
      <c r="J92" s="22" t="s">
        <v>14</v>
      </c>
    </row>
    <row r="93" spans="3:10" s="1" customFormat="1" ht="15">
      <c r="C93" s="16">
        <f t="shared" si="3"/>
        <v>38744</v>
      </c>
      <c r="D93" s="17">
        <v>166276</v>
      </c>
      <c r="E93" s="18" t="s">
        <v>12</v>
      </c>
      <c r="F93" s="19" t="s">
        <v>64</v>
      </c>
      <c r="G93" s="20">
        <v>1</v>
      </c>
      <c r="H93" s="21">
        <v>37159.629999999997</v>
      </c>
      <c r="I93" s="21">
        <v>37159.629999999997</v>
      </c>
      <c r="J93" s="22" t="s">
        <v>14</v>
      </c>
    </row>
    <row r="94" spans="3:10" s="1" customFormat="1" ht="15">
      <c r="C94" s="16">
        <f t="shared" si="3"/>
        <v>38744</v>
      </c>
      <c r="D94" s="17">
        <v>166275</v>
      </c>
      <c r="E94" s="18" t="s">
        <v>12</v>
      </c>
      <c r="F94" s="19" t="s">
        <v>64</v>
      </c>
      <c r="G94" s="20">
        <v>1</v>
      </c>
      <c r="H94" s="21">
        <v>37159.629999999997</v>
      </c>
      <c r="I94" s="21">
        <v>37159.629999999997</v>
      </c>
      <c r="J94" s="22" t="s">
        <v>14</v>
      </c>
    </row>
    <row r="95" spans="3:10" s="1" customFormat="1" ht="15">
      <c r="C95" s="16">
        <f t="shared" si="3"/>
        <v>38744</v>
      </c>
      <c r="D95" s="17">
        <v>166679</v>
      </c>
      <c r="E95" s="18" t="s">
        <v>12</v>
      </c>
      <c r="F95" s="19" t="s">
        <v>64</v>
      </c>
      <c r="G95" s="20">
        <v>1</v>
      </c>
      <c r="H95" s="21">
        <v>37159.629999999997</v>
      </c>
      <c r="I95" s="21">
        <v>37159.629999999997</v>
      </c>
      <c r="J95" s="22" t="s">
        <v>14</v>
      </c>
    </row>
    <row r="96" spans="3:10" s="1" customFormat="1" ht="15">
      <c r="C96" s="16">
        <f t="shared" si="3"/>
        <v>38744</v>
      </c>
      <c r="D96" s="17">
        <v>166265</v>
      </c>
      <c r="E96" s="18" t="s">
        <v>12</v>
      </c>
      <c r="F96" s="19" t="s">
        <v>64</v>
      </c>
      <c r="G96" s="20">
        <v>1</v>
      </c>
      <c r="H96" s="21">
        <v>37159.629999999997</v>
      </c>
      <c r="I96" s="21">
        <v>37159.629999999997</v>
      </c>
      <c r="J96" s="22" t="s">
        <v>14</v>
      </c>
    </row>
    <row r="97" spans="3:10" s="1" customFormat="1" ht="15">
      <c r="C97" s="16">
        <f t="shared" si="3"/>
        <v>38744</v>
      </c>
      <c r="D97" s="17">
        <v>166290</v>
      </c>
      <c r="E97" s="18" t="s">
        <v>12</v>
      </c>
      <c r="F97" s="19" t="s">
        <v>64</v>
      </c>
      <c r="G97" s="20">
        <v>1</v>
      </c>
      <c r="H97" s="21">
        <v>37159.629999999997</v>
      </c>
      <c r="I97" s="21">
        <v>37159.629999999997</v>
      </c>
      <c r="J97" s="22" t="s">
        <v>14</v>
      </c>
    </row>
    <row r="98" spans="3:10" s="1" customFormat="1" ht="15">
      <c r="C98" s="16">
        <f t="shared" si="3"/>
        <v>38744</v>
      </c>
      <c r="D98" s="17">
        <v>166681</v>
      </c>
      <c r="E98" s="18" t="s">
        <v>12</v>
      </c>
      <c r="F98" s="19" t="s">
        <v>64</v>
      </c>
      <c r="G98" s="20">
        <v>1</v>
      </c>
      <c r="H98" s="21">
        <v>37159.629999999997</v>
      </c>
      <c r="I98" s="21">
        <v>37159.629999999997</v>
      </c>
      <c r="J98" s="22" t="s">
        <v>14</v>
      </c>
    </row>
    <row r="99" spans="3:10" s="1" customFormat="1" ht="15">
      <c r="C99" s="16">
        <f t="shared" si="3"/>
        <v>38744</v>
      </c>
      <c r="D99" s="17">
        <v>166291</v>
      </c>
      <c r="E99" s="18" t="s">
        <v>12</v>
      </c>
      <c r="F99" s="19" t="s">
        <v>64</v>
      </c>
      <c r="G99" s="20">
        <v>1</v>
      </c>
      <c r="H99" s="21">
        <v>37159.629999999997</v>
      </c>
      <c r="I99" s="21">
        <v>37159.629999999997</v>
      </c>
      <c r="J99" s="22" t="s">
        <v>14</v>
      </c>
    </row>
    <row r="100" spans="3:10" s="1" customFormat="1" ht="15">
      <c r="C100" s="16">
        <f t="shared" si="3"/>
        <v>38744</v>
      </c>
      <c r="D100" s="17">
        <v>166289</v>
      </c>
      <c r="E100" s="18" t="s">
        <v>12</v>
      </c>
      <c r="F100" s="19" t="s">
        <v>64</v>
      </c>
      <c r="G100" s="20">
        <v>1</v>
      </c>
      <c r="H100" s="21">
        <v>37159.629999999997</v>
      </c>
      <c r="I100" s="21">
        <v>37159.629999999997</v>
      </c>
      <c r="J100" s="22" t="s">
        <v>14</v>
      </c>
    </row>
    <row r="101" spans="3:10" s="1" customFormat="1" ht="15">
      <c r="C101" s="16">
        <f>DATE(2006,2,10)</f>
        <v>38758</v>
      </c>
      <c r="D101" s="17">
        <v>166604</v>
      </c>
      <c r="E101" s="18" t="s">
        <v>12</v>
      </c>
      <c r="F101" s="19" t="s">
        <v>65</v>
      </c>
      <c r="G101" s="20">
        <v>1</v>
      </c>
      <c r="H101" s="21">
        <v>66500</v>
      </c>
      <c r="I101" s="21">
        <v>66500</v>
      </c>
      <c r="J101" s="22" t="s">
        <v>14</v>
      </c>
    </row>
    <row r="102" spans="3:10" s="1" customFormat="1" ht="15">
      <c r="C102" s="16">
        <f>DATE(2006,3,3)</f>
        <v>38779</v>
      </c>
      <c r="D102" s="17">
        <v>165908</v>
      </c>
      <c r="E102" s="18" t="s">
        <v>12</v>
      </c>
      <c r="F102" s="19" t="s">
        <v>66</v>
      </c>
      <c r="G102" s="20">
        <v>1</v>
      </c>
      <c r="H102" s="21">
        <v>652344</v>
      </c>
      <c r="I102" s="21">
        <v>652344</v>
      </c>
      <c r="J102" s="22" t="s">
        <v>14</v>
      </c>
    </row>
    <row r="103" spans="3:10" s="1" customFormat="1" ht="15">
      <c r="C103" s="16">
        <f t="shared" ref="C103:C122" si="4">DATE(2006,3,13)</f>
        <v>38789</v>
      </c>
      <c r="D103" s="17">
        <v>165922</v>
      </c>
      <c r="E103" s="18" t="s">
        <v>12</v>
      </c>
      <c r="F103" s="19" t="s">
        <v>67</v>
      </c>
      <c r="G103" s="20">
        <v>1</v>
      </c>
      <c r="H103" s="21">
        <v>6728</v>
      </c>
      <c r="I103" s="21">
        <v>6728</v>
      </c>
      <c r="J103" s="22" t="s">
        <v>14</v>
      </c>
    </row>
    <row r="104" spans="3:10" s="1" customFormat="1" ht="15">
      <c r="C104" s="16">
        <f t="shared" si="4"/>
        <v>38789</v>
      </c>
      <c r="D104" s="17">
        <v>165913</v>
      </c>
      <c r="E104" s="18" t="s">
        <v>12</v>
      </c>
      <c r="F104" s="19" t="s">
        <v>68</v>
      </c>
      <c r="G104" s="20">
        <v>1</v>
      </c>
      <c r="H104" s="21">
        <v>6728</v>
      </c>
      <c r="I104" s="21">
        <v>6728</v>
      </c>
      <c r="J104" s="22" t="s">
        <v>14</v>
      </c>
    </row>
    <row r="105" spans="3:10" s="1" customFormat="1" ht="15">
      <c r="C105" s="16">
        <f t="shared" si="4"/>
        <v>38789</v>
      </c>
      <c r="D105" s="17">
        <v>165998</v>
      </c>
      <c r="E105" s="18" t="s">
        <v>12</v>
      </c>
      <c r="F105" s="19" t="s">
        <v>68</v>
      </c>
      <c r="G105" s="20">
        <v>1</v>
      </c>
      <c r="H105" s="21">
        <v>6728</v>
      </c>
      <c r="I105" s="21">
        <v>6728</v>
      </c>
      <c r="J105" s="22" t="s">
        <v>14</v>
      </c>
    </row>
    <row r="106" spans="3:10" s="1" customFormat="1" ht="15">
      <c r="C106" s="16">
        <f t="shared" si="4"/>
        <v>38789</v>
      </c>
      <c r="D106" s="17">
        <v>165974</v>
      </c>
      <c r="E106" s="18" t="s">
        <v>12</v>
      </c>
      <c r="F106" s="19" t="s">
        <v>68</v>
      </c>
      <c r="G106" s="20">
        <v>1</v>
      </c>
      <c r="H106" s="21">
        <v>6728</v>
      </c>
      <c r="I106" s="21">
        <v>6728</v>
      </c>
      <c r="J106" s="22" t="s">
        <v>14</v>
      </c>
    </row>
    <row r="107" spans="3:10" s="1" customFormat="1" ht="15">
      <c r="C107" s="16">
        <f t="shared" si="4"/>
        <v>38789</v>
      </c>
      <c r="D107" s="17">
        <v>165755</v>
      </c>
      <c r="E107" s="18" t="s">
        <v>12</v>
      </c>
      <c r="F107" s="19" t="s">
        <v>68</v>
      </c>
      <c r="G107" s="20">
        <v>1</v>
      </c>
      <c r="H107" s="21">
        <v>6728</v>
      </c>
      <c r="I107" s="21">
        <v>6728</v>
      </c>
      <c r="J107" s="22" t="s">
        <v>14</v>
      </c>
    </row>
    <row r="108" spans="3:10" s="1" customFormat="1" ht="15">
      <c r="C108" s="16">
        <f t="shared" si="4"/>
        <v>38789</v>
      </c>
      <c r="D108" s="17">
        <v>165975</v>
      </c>
      <c r="E108" s="18" t="s">
        <v>12</v>
      </c>
      <c r="F108" s="19" t="s">
        <v>68</v>
      </c>
      <c r="G108" s="20">
        <v>1</v>
      </c>
      <c r="H108" s="21">
        <v>6728</v>
      </c>
      <c r="I108" s="21">
        <v>6728</v>
      </c>
      <c r="J108" s="22" t="s">
        <v>14</v>
      </c>
    </row>
    <row r="109" spans="3:10" s="1" customFormat="1" ht="15">
      <c r="C109" s="16">
        <f t="shared" si="4"/>
        <v>38789</v>
      </c>
      <c r="D109" s="17">
        <v>165976</v>
      </c>
      <c r="E109" s="18" t="s">
        <v>12</v>
      </c>
      <c r="F109" s="19" t="s">
        <v>68</v>
      </c>
      <c r="G109" s="20">
        <v>1</v>
      </c>
      <c r="H109" s="21">
        <v>6728</v>
      </c>
      <c r="I109" s="21">
        <v>6728</v>
      </c>
      <c r="J109" s="22" t="s">
        <v>14</v>
      </c>
    </row>
    <row r="110" spans="3:10" s="1" customFormat="1" ht="15">
      <c r="C110" s="16">
        <f t="shared" si="4"/>
        <v>38789</v>
      </c>
      <c r="D110" s="17">
        <v>165237</v>
      </c>
      <c r="E110" s="18" t="s">
        <v>12</v>
      </c>
      <c r="F110" s="19" t="s">
        <v>68</v>
      </c>
      <c r="G110" s="20">
        <v>1</v>
      </c>
      <c r="H110" s="21">
        <v>6728</v>
      </c>
      <c r="I110" s="21">
        <v>6728</v>
      </c>
      <c r="J110" s="22" t="s">
        <v>14</v>
      </c>
    </row>
    <row r="111" spans="3:10" s="1" customFormat="1" ht="15">
      <c r="C111" s="16">
        <f t="shared" si="4"/>
        <v>38789</v>
      </c>
      <c r="D111" s="17">
        <v>165046</v>
      </c>
      <c r="E111" s="18" t="s">
        <v>12</v>
      </c>
      <c r="F111" s="19" t="s">
        <v>68</v>
      </c>
      <c r="G111" s="20">
        <v>1</v>
      </c>
      <c r="H111" s="21">
        <v>6728</v>
      </c>
      <c r="I111" s="21">
        <v>6728</v>
      </c>
      <c r="J111" s="22" t="s">
        <v>14</v>
      </c>
    </row>
    <row r="112" spans="3:10" s="1" customFormat="1" ht="15">
      <c r="C112" s="16">
        <f t="shared" si="4"/>
        <v>38789</v>
      </c>
      <c r="D112" s="17">
        <v>165248</v>
      </c>
      <c r="E112" s="18" t="s">
        <v>12</v>
      </c>
      <c r="F112" s="19" t="s">
        <v>68</v>
      </c>
      <c r="G112" s="20">
        <v>1</v>
      </c>
      <c r="H112" s="21">
        <v>6728</v>
      </c>
      <c r="I112" s="21">
        <v>6728</v>
      </c>
      <c r="J112" s="22" t="s">
        <v>14</v>
      </c>
    </row>
    <row r="113" spans="3:10" s="1" customFormat="1" ht="15">
      <c r="C113" s="16">
        <f t="shared" si="4"/>
        <v>38789</v>
      </c>
      <c r="D113" s="17">
        <v>164695</v>
      </c>
      <c r="E113" s="18" t="s">
        <v>12</v>
      </c>
      <c r="F113" s="19" t="s">
        <v>68</v>
      </c>
      <c r="G113" s="20">
        <v>1</v>
      </c>
      <c r="H113" s="21">
        <v>6728</v>
      </c>
      <c r="I113" s="21">
        <v>6728</v>
      </c>
      <c r="J113" s="22" t="s">
        <v>14</v>
      </c>
    </row>
    <row r="114" spans="3:10" s="1" customFormat="1" ht="15">
      <c r="C114" s="16">
        <f t="shared" si="4"/>
        <v>38789</v>
      </c>
      <c r="D114" s="17">
        <v>166397</v>
      </c>
      <c r="E114" s="18" t="s">
        <v>12</v>
      </c>
      <c r="F114" s="19" t="s">
        <v>68</v>
      </c>
      <c r="G114" s="20">
        <v>1</v>
      </c>
      <c r="H114" s="21">
        <v>6728</v>
      </c>
      <c r="I114" s="21">
        <v>6728</v>
      </c>
      <c r="J114" s="22" t="s">
        <v>14</v>
      </c>
    </row>
    <row r="115" spans="3:10" s="1" customFormat="1" ht="15">
      <c r="C115" s="16">
        <f t="shared" si="4"/>
        <v>38789</v>
      </c>
      <c r="D115" s="17">
        <v>166395</v>
      </c>
      <c r="E115" s="18" t="s">
        <v>12</v>
      </c>
      <c r="F115" s="19" t="s">
        <v>68</v>
      </c>
      <c r="G115" s="20">
        <v>1</v>
      </c>
      <c r="H115" s="21">
        <v>6728</v>
      </c>
      <c r="I115" s="21">
        <v>6728</v>
      </c>
      <c r="J115" s="22" t="s">
        <v>14</v>
      </c>
    </row>
    <row r="116" spans="3:10" s="1" customFormat="1" ht="15">
      <c r="C116" s="16">
        <f t="shared" si="4"/>
        <v>38789</v>
      </c>
      <c r="D116" s="17">
        <v>165917</v>
      </c>
      <c r="E116" s="18" t="s">
        <v>12</v>
      </c>
      <c r="F116" s="19" t="s">
        <v>68</v>
      </c>
      <c r="G116" s="20">
        <v>1</v>
      </c>
      <c r="H116" s="21">
        <v>6728</v>
      </c>
      <c r="I116" s="21">
        <v>6728</v>
      </c>
      <c r="J116" s="22" t="s">
        <v>14</v>
      </c>
    </row>
    <row r="117" spans="3:10" s="1" customFormat="1" ht="15">
      <c r="C117" s="16">
        <f t="shared" si="4"/>
        <v>38789</v>
      </c>
      <c r="D117" s="17">
        <v>165921</v>
      </c>
      <c r="E117" s="18" t="s">
        <v>12</v>
      </c>
      <c r="F117" s="19" t="s">
        <v>68</v>
      </c>
      <c r="G117" s="20">
        <v>1</v>
      </c>
      <c r="H117" s="21">
        <v>6728</v>
      </c>
      <c r="I117" s="21">
        <v>6728</v>
      </c>
      <c r="J117" s="22" t="s">
        <v>14</v>
      </c>
    </row>
    <row r="118" spans="3:10" s="1" customFormat="1" ht="15">
      <c r="C118" s="16">
        <f t="shared" si="4"/>
        <v>38789</v>
      </c>
      <c r="D118" s="17">
        <v>165916</v>
      </c>
      <c r="E118" s="18" t="s">
        <v>12</v>
      </c>
      <c r="F118" s="19" t="s">
        <v>68</v>
      </c>
      <c r="G118" s="20">
        <v>1</v>
      </c>
      <c r="H118" s="21">
        <v>6728</v>
      </c>
      <c r="I118" s="21">
        <v>6728</v>
      </c>
      <c r="J118" s="22" t="s">
        <v>14</v>
      </c>
    </row>
    <row r="119" spans="3:10" s="1" customFormat="1" ht="15">
      <c r="C119" s="16">
        <f t="shared" si="4"/>
        <v>38789</v>
      </c>
      <c r="D119" s="17">
        <v>165915</v>
      </c>
      <c r="E119" s="18" t="s">
        <v>12</v>
      </c>
      <c r="F119" s="19" t="s">
        <v>68</v>
      </c>
      <c r="G119" s="20">
        <v>1</v>
      </c>
      <c r="H119" s="21">
        <v>6728</v>
      </c>
      <c r="I119" s="21">
        <v>6728</v>
      </c>
      <c r="J119" s="22" t="s">
        <v>14</v>
      </c>
    </row>
    <row r="120" spans="3:10" s="1" customFormat="1" ht="15">
      <c r="C120" s="16">
        <f t="shared" si="4"/>
        <v>38789</v>
      </c>
      <c r="D120" s="17">
        <v>164698</v>
      </c>
      <c r="E120" s="18" t="s">
        <v>12</v>
      </c>
      <c r="F120" s="19" t="s">
        <v>68</v>
      </c>
      <c r="G120" s="20">
        <v>1</v>
      </c>
      <c r="H120" s="21">
        <v>6728</v>
      </c>
      <c r="I120" s="21">
        <v>6728</v>
      </c>
      <c r="J120" s="22" t="s">
        <v>14</v>
      </c>
    </row>
    <row r="121" spans="3:10" s="1" customFormat="1" ht="15">
      <c r="C121" s="16">
        <f t="shared" si="4"/>
        <v>38789</v>
      </c>
      <c r="D121" s="17">
        <v>165236</v>
      </c>
      <c r="E121" s="18" t="s">
        <v>12</v>
      </c>
      <c r="F121" s="19" t="s">
        <v>68</v>
      </c>
      <c r="G121" s="20">
        <v>1</v>
      </c>
      <c r="H121" s="21">
        <v>6728</v>
      </c>
      <c r="I121" s="21">
        <v>6728</v>
      </c>
      <c r="J121" s="22" t="s">
        <v>14</v>
      </c>
    </row>
    <row r="122" spans="3:10" s="1" customFormat="1" ht="15">
      <c r="C122" s="16">
        <f t="shared" si="4"/>
        <v>38789</v>
      </c>
      <c r="D122" s="17">
        <v>166399</v>
      </c>
      <c r="E122" s="18" t="s">
        <v>12</v>
      </c>
      <c r="F122" s="19" t="s">
        <v>68</v>
      </c>
      <c r="G122" s="20">
        <v>1</v>
      </c>
      <c r="H122" s="21">
        <v>6728</v>
      </c>
      <c r="I122" s="21">
        <v>6728</v>
      </c>
      <c r="J122" s="22" t="s">
        <v>14</v>
      </c>
    </row>
    <row r="123" spans="3:10" s="1" customFormat="1" ht="15">
      <c r="C123" s="16">
        <f t="shared" ref="C123:C142" si="5">DATE(2006,3,16)</f>
        <v>38792</v>
      </c>
      <c r="D123" s="17">
        <v>165978</v>
      </c>
      <c r="E123" s="18" t="s">
        <v>12</v>
      </c>
      <c r="F123" s="19" t="s">
        <v>69</v>
      </c>
      <c r="G123" s="20">
        <v>1</v>
      </c>
      <c r="H123" s="21">
        <v>5568</v>
      </c>
      <c r="I123" s="21">
        <v>5568</v>
      </c>
      <c r="J123" s="22" t="s">
        <v>14</v>
      </c>
    </row>
    <row r="124" spans="3:10" s="1" customFormat="1" ht="15">
      <c r="C124" s="16">
        <f t="shared" si="5"/>
        <v>38792</v>
      </c>
      <c r="D124" s="17">
        <v>165980</v>
      </c>
      <c r="E124" s="18" t="s">
        <v>12</v>
      </c>
      <c r="F124" s="19" t="s">
        <v>69</v>
      </c>
      <c r="G124" s="20">
        <v>1</v>
      </c>
      <c r="H124" s="21">
        <v>5568</v>
      </c>
      <c r="I124" s="21">
        <v>5568</v>
      </c>
      <c r="J124" s="22" t="s">
        <v>14</v>
      </c>
    </row>
    <row r="125" spans="3:10" s="1" customFormat="1" ht="15">
      <c r="C125" s="16">
        <f t="shared" si="5"/>
        <v>38792</v>
      </c>
      <c r="D125" s="17">
        <v>165979</v>
      </c>
      <c r="E125" s="18" t="s">
        <v>12</v>
      </c>
      <c r="F125" s="19" t="s">
        <v>69</v>
      </c>
      <c r="G125" s="20">
        <v>1</v>
      </c>
      <c r="H125" s="21">
        <v>5568</v>
      </c>
      <c r="I125" s="21">
        <v>5568</v>
      </c>
      <c r="J125" s="22" t="s">
        <v>14</v>
      </c>
    </row>
    <row r="126" spans="3:10" s="1" customFormat="1" ht="15">
      <c r="C126" s="16">
        <f t="shared" si="5"/>
        <v>38792</v>
      </c>
      <c r="D126" s="17">
        <v>165965</v>
      </c>
      <c r="E126" s="18" t="s">
        <v>12</v>
      </c>
      <c r="F126" s="19" t="s">
        <v>69</v>
      </c>
      <c r="G126" s="20">
        <v>1</v>
      </c>
      <c r="H126" s="21">
        <v>5568</v>
      </c>
      <c r="I126" s="21">
        <v>5568</v>
      </c>
      <c r="J126" s="22" t="s">
        <v>14</v>
      </c>
    </row>
    <row r="127" spans="3:10" s="1" customFormat="1" ht="15">
      <c r="C127" s="16">
        <f t="shared" si="5"/>
        <v>38792</v>
      </c>
      <c r="D127" s="17">
        <v>165981</v>
      </c>
      <c r="E127" s="18" t="s">
        <v>12</v>
      </c>
      <c r="F127" s="19" t="s">
        <v>69</v>
      </c>
      <c r="G127" s="20">
        <v>1</v>
      </c>
      <c r="H127" s="21">
        <v>5568</v>
      </c>
      <c r="I127" s="21">
        <v>5568</v>
      </c>
      <c r="J127" s="22" t="s">
        <v>14</v>
      </c>
    </row>
    <row r="128" spans="3:10" s="1" customFormat="1" ht="15">
      <c r="C128" s="16">
        <f t="shared" si="5"/>
        <v>38792</v>
      </c>
      <c r="D128" s="17">
        <v>166137</v>
      </c>
      <c r="E128" s="18" t="s">
        <v>12</v>
      </c>
      <c r="F128" s="19" t="s">
        <v>69</v>
      </c>
      <c r="G128" s="20">
        <v>1</v>
      </c>
      <c r="H128" s="21">
        <v>5568</v>
      </c>
      <c r="I128" s="21">
        <v>5568</v>
      </c>
      <c r="J128" s="22" t="s">
        <v>14</v>
      </c>
    </row>
    <row r="129" spans="3:10" s="1" customFormat="1" ht="15">
      <c r="C129" s="16">
        <f t="shared" si="5"/>
        <v>38792</v>
      </c>
      <c r="D129" s="17">
        <v>165966</v>
      </c>
      <c r="E129" s="18" t="s">
        <v>12</v>
      </c>
      <c r="F129" s="19" t="s">
        <v>69</v>
      </c>
      <c r="G129" s="20">
        <v>1</v>
      </c>
      <c r="H129" s="21">
        <v>5568</v>
      </c>
      <c r="I129" s="21">
        <v>5568</v>
      </c>
      <c r="J129" s="22" t="s">
        <v>14</v>
      </c>
    </row>
    <row r="130" spans="3:10" s="1" customFormat="1" ht="15">
      <c r="C130" s="16">
        <f t="shared" si="5"/>
        <v>38792</v>
      </c>
      <c r="D130" s="17">
        <v>166554</v>
      </c>
      <c r="E130" s="18" t="s">
        <v>12</v>
      </c>
      <c r="F130" s="19" t="s">
        <v>69</v>
      </c>
      <c r="G130" s="20">
        <v>1</v>
      </c>
      <c r="H130" s="21">
        <v>5568</v>
      </c>
      <c r="I130" s="21">
        <v>5568</v>
      </c>
      <c r="J130" s="22" t="s">
        <v>14</v>
      </c>
    </row>
    <row r="131" spans="3:10" s="1" customFormat="1" ht="15">
      <c r="C131" s="16">
        <f t="shared" si="5"/>
        <v>38792</v>
      </c>
      <c r="D131" s="17">
        <v>165125</v>
      </c>
      <c r="E131" s="18" t="s">
        <v>12</v>
      </c>
      <c r="F131" s="19" t="s">
        <v>69</v>
      </c>
      <c r="G131" s="20">
        <v>1</v>
      </c>
      <c r="H131" s="21">
        <v>5568</v>
      </c>
      <c r="I131" s="21">
        <v>5568</v>
      </c>
      <c r="J131" s="22" t="s">
        <v>14</v>
      </c>
    </row>
    <row r="132" spans="3:10" s="1" customFormat="1" ht="15">
      <c r="C132" s="16">
        <f t="shared" si="5"/>
        <v>38792</v>
      </c>
      <c r="D132" s="17">
        <v>165982</v>
      </c>
      <c r="E132" s="18" t="s">
        <v>12</v>
      </c>
      <c r="F132" s="19" t="s">
        <v>69</v>
      </c>
      <c r="G132" s="20">
        <v>1</v>
      </c>
      <c r="H132" s="21">
        <v>5568</v>
      </c>
      <c r="I132" s="21">
        <v>5568</v>
      </c>
      <c r="J132" s="22" t="s">
        <v>14</v>
      </c>
    </row>
    <row r="133" spans="3:10" s="1" customFormat="1" ht="15">
      <c r="C133" s="16">
        <f t="shared" si="5"/>
        <v>38792</v>
      </c>
      <c r="D133" s="17">
        <v>165986</v>
      </c>
      <c r="E133" s="18" t="s">
        <v>12</v>
      </c>
      <c r="F133" s="19" t="s">
        <v>69</v>
      </c>
      <c r="G133" s="20">
        <v>1</v>
      </c>
      <c r="H133" s="21">
        <v>5568</v>
      </c>
      <c r="I133" s="21">
        <v>5568</v>
      </c>
      <c r="J133" s="22" t="s">
        <v>14</v>
      </c>
    </row>
    <row r="134" spans="3:10" s="1" customFormat="1" ht="15">
      <c r="C134" s="16">
        <f t="shared" si="5"/>
        <v>38792</v>
      </c>
      <c r="D134" s="17">
        <v>165983</v>
      </c>
      <c r="E134" s="18" t="s">
        <v>12</v>
      </c>
      <c r="F134" s="19" t="s">
        <v>69</v>
      </c>
      <c r="G134" s="20">
        <v>1</v>
      </c>
      <c r="H134" s="21">
        <v>5568</v>
      </c>
      <c r="I134" s="21">
        <v>5568</v>
      </c>
      <c r="J134" s="22" t="s">
        <v>14</v>
      </c>
    </row>
    <row r="135" spans="3:10" s="1" customFormat="1" ht="15">
      <c r="C135" s="16">
        <f t="shared" si="5"/>
        <v>38792</v>
      </c>
      <c r="D135" s="17">
        <v>165984</v>
      </c>
      <c r="E135" s="18" t="s">
        <v>12</v>
      </c>
      <c r="F135" s="19" t="s">
        <v>69</v>
      </c>
      <c r="G135" s="20">
        <v>1</v>
      </c>
      <c r="H135" s="21">
        <v>5568</v>
      </c>
      <c r="I135" s="21">
        <v>5568</v>
      </c>
      <c r="J135" s="22" t="s">
        <v>14</v>
      </c>
    </row>
    <row r="136" spans="3:10" s="1" customFormat="1" ht="15">
      <c r="C136" s="16">
        <f t="shared" si="5"/>
        <v>38792</v>
      </c>
      <c r="D136" s="17">
        <v>165973</v>
      </c>
      <c r="E136" s="18" t="s">
        <v>12</v>
      </c>
      <c r="F136" s="19" t="s">
        <v>69</v>
      </c>
      <c r="G136" s="20">
        <v>1</v>
      </c>
      <c r="H136" s="21">
        <v>5568</v>
      </c>
      <c r="I136" s="21">
        <v>5568</v>
      </c>
      <c r="J136" s="22" t="s">
        <v>14</v>
      </c>
    </row>
    <row r="137" spans="3:10" s="1" customFormat="1" ht="15">
      <c r="C137" s="16">
        <f t="shared" si="5"/>
        <v>38792</v>
      </c>
      <c r="D137" s="17">
        <v>166239</v>
      </c>
      <c r="E137" s="18" t="s">
        <v>12</v>
      </c>
      <c r="F137" s="19" t="s">
        <v>69</v>
      </c>
      <c r="G137" s="20">
        <v>1</v>
      </c>
      <c r="H137" s="21">
        <v>5568</v>
      </c>
      <c r="I137" s="21">
        <v>5568</v>
      </c>
      <c r="J137" s="22" t="s">
        <v>14</v>
      </c>
    </row>
    <row r="138" spans="3:10" s="1" customFormat="1" ht="15">
      <c r="C138" s="16">
        <f t="shared" si="5"/>
        <v>38792</v>
      </c>
      <c r="D138" s="17">
        <v>165985</v>
      </c>
      <c r="E138" s="18" t="s">
        <v>12</v>
      </c>
      <c r="F138" s="19" t="s">
        <v>69</v>
      </c>
      <c r="G138" s="20">
        <v>1</v>
      </c>
      <c r="H138" s="21">
        <v>5568</v>
      </c>
      <c r="I138" s="21">
        <v>5568</v>
      </c>
      <c r="J138" s="22" t="s">
        <v>14</v>
      </c>
    </row>
    <row r="139" spans="3:10" s="1" customFormat="1" ht="15">
      <c r="C139" s="16">
        <f t="shared" si="5"/>
        <v>38792</v>
      </c>
      <c r="D139" s="17">
        <v>166230</v>
      </c>
      <c r="E139" s="18" t="s">
        <v>12</v>
      </c>
      <c r="F139" s="19" t="s">
        <v>69</v>
      </c>
      <c r="G139" s="20">
        <v>1</v>
      </c>
      <c r="H139" s="21">
        <v>5568</v>
      </c>
      <c r="I139" s="21">
        <v>5568</v>
      </c>
      <c r="J139" s="22" t="s">
        <v>14</v>
      </c>
    </row>
    <row r="140" spans="3:10" s="1" customFormat="1" ht="15">
      <c r="C140" s="16">
        <f t="shared" si="5"/>
        <v>38792</v>
      </c>
      <c r="D140" s="17">
        <v>166139</v>
      </c>
      <c r="E140" s="18" t="s">
        <v>12</v>
      </c>
      <c r="F140" s="19" t="s">
        <v>69</v>
      </c>
      <c r="G140" s="20">
        <v>1</v>
      </c>
      <c r="H140" s="21">
        <v>5568</v>
      </c>
      <c r="I140" s="21">
        <v>5568</v>
      </c>
      <c r="J140" s="22" t="s">
        <v>14</v>
      </c>
    </row>
    <row r="141" spans="3:10" s="1" customFormat="1" ht="15">
      <c r="C141" s="16">
        <f t="shared" si="5"/>
        <v>38792</v>
      </c>
      <c r="D141" s="17">
        <v>165968</v>
      </c>
      <c r="E141" s="18" t="s">
        <v>12</v>
      </c>
      <c r="F141" s="19" t="s">
        <v>69</v>
      </c>
      <c r="G141" s="20">
        <v>1</v>
      </c>
      <c r="H141" s="21">
        <v>5568</v>
      </c>
      <c r="I141" s="21">
        <v>5568</v>
      </c>
      <c r="J141" s="22" t="s">
        <v>14</v>
      </c>
    </row>
    <row r="142" spans="3:10" s="1" customFormat="1" ht="15">
      <c r="C142" s="16">
        <f t="shared" si="5"/>
        <v>38792</v>
      </c>
      <c r="D142" s="17">
        <v>165972</v>
      </c>
      <c r="E142" s="18" t="s">
        <v>12</v>
      </c>
      <c r="F142" s="19" t="s">
        <v>69</v>
      </c>
      <c r="G142" s="20">
        <v>1</v>
      </c>
      <c r="H142" s="21">
        <v>5568</v>
      </c>
      <c r="I142" s="21">
        <v>5568</v>
      </c>
      <c r="J142" s="22" t="s">
        <v>14</v>
      </c>
    </row>
    <row r="143" spans="3:10" s="1" customFormat="1" ht="15">
      <c r="C143" s="16">
        <f t="shared" ref="C143:C148" si="6">DATE(2006,3,23)</f>
        <v>38799</v>
      </c>
      <c r="D143" s="17" t="s">
        <v>70</v>
      </c>
      <c r="E143" s="18" t="s">
        <v>12</v>
      </c>
      <c r="F143" s="19" t="s">
        <v>71</v>
      </c>
      <c r="G143" s="20">
        <v>1</v>
      </c>
      <c r="H143" s="21">
        <v>28199.599999999999</v>
      </c>
      <c r="I143" s="21">
        <v>28199.599999999999</v>
      </c>
      <c r="J143" s="22" t="s">
        <v>14</v>
      </c>
    </row>
    <row r="144" spans="3:10" s="1" customFormat="1" ht="15">
      <c r="C144" s="16">
        <f t="shared" si="6"/>
        <v>38799</v>
      </c>
      <c r="D144" s="17" t="s">
        <v>72</v>
      </c>
      <c r="E144" s="18" t="s">
        <v>12</v>
      </c>
      <c r="F144" s="19" t="s">
        <v>73</v>
      </c>
      <c r="G144" s="20">
        <v>1</v>
      </c>
      <c r="H144" s="21">
        <v>114042.5</v>
      </c>
      <c r="I144" s="21">
        <v>114042.5</v>
      </c>
      <c r="J144" s="22" t="s">
        <v>14</v>
      </c>
    </row>
    <row r="145" spans="3:10" s="1" customFormat="1" ht="15">
      <c r="C145" s="16">
        <f t="shared" si="6"/>
        <v>38799</v>
      </c>
      <c r="D145" s="17" t="s">
        <v>74</v>
      </c>
      <c r="E145" s="18" t="s">
        <v>12</v>
      </c>
      <c r="F145" s="19" t="s">
        <v>75</v>
      </c>
      <c r="G145" s="20">
        <v>1</v>
      </c>
      <c r="H145" s="21">
        <v>114042.5</v>
      </c>
      <c r="I145" s="21">
        <v>114042.5</v>
      </c>
      <c r="J145" s="22" t="s">
        <v>14</v>
      </c>
    </row>
    <row r="146" spans="3:10" s="1" customFormat="1" ht="15">
      <c r="C146" s="16">
        <f t="shared" si="6"/>
        <v>38799</v>
      </c>
      <c r="D146" s="17">
        <v>167810</v>
      </c>
      <c r="E146" s="18" t="s">
        <v>12</v>
      </c>
      <c r="F146" s="19" t="s">
        <v>73</v>
      </c>
      <c r="G146" s="20">
        <v>1</v>
      </c>
      <c r="H146" s="21">
        <v>114042.5</v>
      </c>
      <c r="I146" s="21">
        <v>114042.5</v>
      </c>
      <c r="J146" s="22" t="s">
        <v>14</v>
      </c>
    </row>
    <row r="147" spans="3:10" s="1" customFormat="1" ht="15">
      <c r="C147" s="16">
        <f t="shared" si="6"/>
        <v>38799</v>
      </c>
      <c r="D147" s="17" t="s">
        <v>76</v>
      </c>
      <c r="E147" s="18" t="s">
        <v>12</v>
      </c>
      <c r="F147" s="19" t="s">
        <v>73</v>
      </c>
      <c r="G147" s="20">
        <v>1</v>
      </c>
      <c r="H147" s="21">
        <v>114042.5</v>
      </c>
      <c r="I147" s="21">
        <v>114042.5</v>
      </c>
      <c r="J147" s="22" t="s">
        <v>14</v>
      </c>
    </row>
    <row r="148" spans="3:10" s="1" customFormat="1" ht="15">
      <c r="C148" s="16">
        <f t="shared" si="6"/>
        <v>38799</v>
      </c>
      <c r="D148" s="17" t="s">
        <v>77</v>
      </c>
      <c r="E148" s="18" t="s">
        <v>12</v>
      </c>
      <c r="F148" s="19" t="s">
        <v>73</v>
      </c>
      <c r="G148" s="20">
        <v>1</v>
      </c>
      <c r="H148" s="21">
        <v>114042.5</v>
      </c>
      <c r="I148" s="21">
        <v>114042.5</v>
      </c>
      <c r="J148" s="22" t="s">
        <v>14</v>
      </c>
    </row>
    <row r="149" spans="3:10" s="1" customFormat="1" ht="15">
      <c r="C149" s="16">
        <f t="shared" ref="C149:C163" si="7">DATE(2006,3,31)</f>
        <v>38807</v>
      </c>
      <c r="D149" s="17" t="s">
        <v>78</v>
      </c>
      <c r="E149" s="18" t="s">
        <v>12</v>
      </c>
      <c r="F149" s="19" t="s">
        <v>79</v>
      </c>
      <c r="G149" s="20">
        <v>1</v>
      </c>
      <c r="H149" s="21">
        <v>80766.740000000005</v>
      </c>
      <c r="I149" s="21">
        <v>80766.740000000005</v>
      </c>
      <c r="J149" s="22" t="s">
        <v>14</v>
      </c>
    </row>
    <row r="150" spans="3:10" s="1" customFormat="1" ht="15">
      <c r="C150" s="16">
        <f t="shared" si="7"/>
        <v>38807</v>
      </c>
      <c r="D150" s="17" t="s">
        <v>80</v>
      </c>
      <c r="E150" s="18" t="s">
        <v>12</v>
      </c>
      <c r="F150" s="19" t="s">
        <v>79</v>
      </c>
      <c r="G150" s="20">
        <v>1</v>
      </c>
      <c r="H150" s="21">
        <v>80766.740000000005</v>
      </c>
      <c r="I150" s="21">
        <v>80766.740000000005</v>
      </c>
      <c r="J150" s="22" t="s">
        <v>14</v>
      </c>
    </row>
    <row r="151" spans="3:10" s="1" customFormat="1" ht="15">
      <c r="C151" s="16">
        <f t="shared" si="7"/>
        <v>38807</v>
      </c>
      <c r="D151" s="17" t="s">
        <v>81</v>
      </c>
      <c r="E151" s="18" t="s">
        <v>12</v>
      </c>
      <c r="F151" s="19" t="s">
        <v>79</v>
      </c>
      <c r="G151" s="20">
        <v>1</v>
      </c>
      <c r="H151" s="21">
        <v>80766.740000000005</v>
      </c>
      <c r="I151" s="21">
        <v>80766.740000000005</v>
      </c>
      <c r="J151" s="22" t="s">
        <v>14</v>
      </c>
    </row>
    <row r="152" spans="3:10" s="1" customFormat="1" ht="15">
      <c r="C152" s="16">
        <f t="shared" si="7"/>
        <v>38807</v>
      </c>
      <c r="D152" s="17" t="s">
        <v>82</v>
      </c>
      <c r="E152" s="18" t="s">
        <v>12</v>
      </c>
      <c r="F152" s="19" t="s">
        <v>79</v>
      </c>
      <c r="G152" s="20">
        <v>1</v>
      </c>
      <c r="H152" s="21">
        <v>80766.740000000005</v>
      </c>
      <c r="I152" s="21">
        <v>80766.740000000005</v>
      </c>
      <c r="J152" s="22" t="s">
        <v>14</v>
      </c>
    </row>
    <row r="153" spans="3:10" s="1" customFormat="1" ht="15">
      <c r="C153" s="16">
        <f t="shared" si="7"/>
        <v>38807</v>
      </c>
      <c r="D153" s="17">
        <v>165772</v>
      </c>
      <c r="E153" s="18" t="s">
        <v>12</v>
      </c>
      <c r="F153" s="19" t="s">
        <v>79</v>
      </c>
      <c r="G153" s="20">
        <v>1</v>
      </c>
      <c r="H153" s="21">
        <v>80766.740000000005</v>
      </c>
      <c r="I153" s="21">
        <v>80766.740000000005</v>
      </c>
      <c r="J153" s="22" t="s">
        <v>14</v>
      </c>
    </row>
    <row r="154" spans="3:10" s="1" customFormat="1" ht="15">
      <c r="C154" s="16">
        <f t="shared" si="7"/>
        <v>38807</v>
      </c>
      <c r="D154" s="17" t="s">
        <v>83</v>
      </c>
      <c r="E154" s="18" t="s">
        <v>12</v>
      </c>
      <c r="F154" s="19" t="s">
        <v>79</v>
      </c>
      <c r="G154" s="20">
        <v>1</v>
      </c>
      <c r="H154" s="21">
        <v>80766.740000000005</v>
      </c>
      <c r="I154" s="21">
        <v>80766.740000000005</v>
      </c>
      <c r="J154" s="22" t="s">
        <v>14</v>
      </c>
    </row>
    <row r="155" spans="3:10" s="1" customFormat="1" ht="15">
      <c r="C155" s="16">
        <f t="shared" si="7"/>
        <v>38807</v>
      </c>
      <c r="D155" s="17" t="s">
        <v>84</v>
      </c>
      <c r="E155" s="18" t="s">
        <v>12</v>
      </c>
      <c r="F155" s="19" t="s">
        <v>79</v>
      </c>
      <c r="G155" s="20">
        <v>1</v>
      </c>
      <c r="H155" s="21">
        <v>80766.740000000005</v>
      </c>
      <c r="I155" s="21">
        <v>80766.740000000005</v>
      </c>
      <c r="J155" s="22" t="s">
        <v>14</v>
      </c>
    </row>
    <row r="156" spans="3:10" s="1" customFormat="1" ht="15">
      <c r="C156" s="16">
        <f t="shared" si="7"/>
        <v>38807</v>
      </c>
      <c r="D156" s="17" t="s">
        <v>85</v>
      </c>
      <c r="E156" s="18" t="s">
        <v>12</v>
      </c>
      <c r="F156" s="19" t="s">
        <v>79</v>
      </c>
      <c r="G156" s="20">
        <v>1</v>
      </c>
      <c r="H156" s="21">
        <v>80766.740000000005</v>
      </c>
      <c r="I156" s="21">
        <v>80766.740000000005</v>
      </c>
      <c r="J156" s="22" t="s">
        <v>14</v>
      </c>
    </row>
    <row r="157" spans="3:10" s="1" customFormat="1" ht="15">
      <c r="C157" s="16">
        <f t="shared" si="7"/>
        <v>38807</v>
      </c>
      <c r="D157" s="17" t="s">
        <v>86</v>
      </c>
      <c r="E157" s="18" t="s">
        <v>12</v>
      </c>
      <c r="F157" s="19" t="s">
        <v>79</v>
      </c>
      <c r="G157" s="20">
        <v>1</v>
      </c>
      <c r="H157" s="21">
        <v>80766.740000000005</v>
      </c>
      <c r="I157" s="21">
        <v>80766.740000000005</v>
      </c>
      <c r="J157" s="22" t="s">
        <v>14</v>
      </c>
    </row>
    <row r="158" spans="3:10" s="1" customFormat="1" ht="15">
      <c r="C158" s="16">
        <f t="shared" si="7"/>
        <v>38807</v>
      </c>
      <c r="D158" s="17" t="s">
        <v>87</v>
      </c>
      <c r="E158" s="18" t="s">
        <v>12</v>
      </c>
      <c r="F158" s="19" t="s">
        <v>79</v>
      </c>
      <c r="G158" s="20">
        <v>1</v>
      </c>
      <c r="H158" s="21">
        <v>80766.740000000005</v>
      </c>
      <c r="I158" s="21">
        <v>80766.740000000005</v>
      </c>
      <c r="J158" s="22" t="s">
        <v>14</v>
      </c>
    </row>
    <row r="159" spans="3:10" s="1" customFormat="1" ht="15">
      <c r="C159" s="16">
        <f t="shared" si="7"/>
        <v>38807</v>
      </c>
      <c r="D159" s="17" t="s">
        <v>88</v>
      </c>
      <c r="E159" s="18" t="s">
        <v>12</v>
      </c>
      <c r="F159" s="19" t="s">
        <v>79</v>
      </c>
      <c r="G159" s="20">
        <v>1</v>
      </c>
      <c r="H159" s="21">
        <v>80766.740000000005</v>
      </c>
      <c r="I159" s="21">
        <v>80766.740000000005</v>
      </c>
      <c r="J159" s="22" t="s">
        <v>14</v>
      </c>
    </row>
    <row r="160" spans="3:10" s="1" customFormat="1" ht="15">
      <c r="C160" s="16">
        <f t="shared" si="7"/>
        <v>38807</v>
      </c>
      <c r="D160" s="17" t="s">
        <v>89</v>
      </c>
      <c r="E160" s="18" t="s">
        <v>12</v>
      </c>
      <c r="F160" s="19" t="s">
        <v>79</v>
      </c>
      <c r="G160" s="20">
        <v>1</v>
      </c>
      <c r="H160" s="21">
        <v>80766.740000000005</v>
      </c>
      <c r="I160" s="21">
        <v>80766.740000000005</v>
      </c>
      <c r="J160" s="22" t="s">
        <v>14</v>
      </c>
    </row>
    <row r="161" spans="3:10" s="1" customFormat="1" ht="15">
      <c r="C161" s="16">
        <f t="shared" si="7"/>
        <v>38807</v>
      </c>
      <c r="D161" s="17" t="s">
        <v>90</v>
      </c>
      <c r="E161" s="18" t="s">
        <v>12</v>
      </c>
      <c r="F161" s="19" t="s">
        <v>79</v>
      </c>
      <c r="G161" s="20">
        <v>1</v>
      </c>
      <c r="H161" s="21">
        <v>80766.740000000005</v>
      </c>
      <c r="I161" s="21">
        <v>80766.740000000005</v>
      </c>
      <c r="J161" s="22" t="s">
        <v>14</v>
      </c>
    </row>
    <row r="162" spans="3:10" s="1" customFormat="1" ht="15">
      <c r="C162" s="16">
        <f t="shared" si="7"/>
        <v>38807</v>
      </c>
      <c r="D162" s="17" t="s">
        <v>91</v>
      </c>
      <c r="E162" s="18" t="s">
        <v>12</v>
      </c>
      <c r="F162" s="19" t="s">
        <v>79</v>
      </c>
      <c r="G162" s="20">
        <v>1</v>
      </c>
      <c r="H162" s="21">
        <v>80766.740000000005</v>
      </c>
      <c r="I162" s="21">
        <v>80766.740000000005</v>
      </c>
      <c r="J162" s="22" t="s">
        <v>14</v>
      </c>
    </row>
    <row r="163" spans="3:10" s="1" customFormat="1" ht="15">
      <c r="C163" s="16">
        <f t="shared" si="7"/>
        <v>38807</v>
      </c>
      <c r="D163" s="17" t="s">
        <v>92</v>
      </c>
      <c r="E163" s="18" t="s">
        <v>12</v>
      </c>
      <c r="F163" s="19" t="s">
        <v>79</v>
      </c>
      <c r="G163" s="20">
        <v>1</v>
      </c>
      <c r="H163" s="21">
        <v>80766.740000000005</v>
      </c>
      <c r="I163" s="21">
        <v>80766.740000000005</v>
      </c>
      <c r="J163" s="22" t="s">
        <v>14</v>
      </c>
    </row>
    <row r="164" spans="3:10" s="1" customFormat="1" ht="15">
      <c r="C164" s="16">
        <f>DATE(2006,4,21)</f>
        <v>38828</v>
      </c>
      <c r="D164" s="17" t="s">
        <v>93</v>
      </c>
      <c r="E164" s="18" t="s">
        <v>12</v>
      </c>
      <c r="F164" s="19" t="s">
        <v>94</v>
      </c>
      <c r="G164" s="20">
        <v>1</v>
      </c>
      <c r="H164" s="21">
        <v>64268.639999999999</v>
      </c>
      <c r="I164" s="21">
        <v>64268.639999999999</v>
      </c>
      <c r="J164" s="22" t="s">
        <v>14</v>
      </c>
    </row>
    <row r="165" spans="3:10" s="1" customFormat="1" ht="15">
      <c r="C165" s="16">
        <f>DATE(2006,5,10)</f>
        <v>38847</v>
      </c>
      <c r="D165" s="17" t="s">
        <v>95</v>
      </c>
      <c r="E165" s="18" t="s">
        <v>12</v>
      </c>
      <c r="F165" s="19" t="s">
        <v>96</v>
      </c>
      <c r="G165" s="20">
        <v>1</v>
      </c>
      <c r="H165" s="21">
        <v>76175.75</v>
      </c>
      <c r="I165" s="21">
        <v>76175.75</v>
      </c>
      <c r="J165" s="22" t="s">
        <v>14</v>
      </c>
    </row>
    <row r="166" spans="3:10" s="1" customFormat="1" ht="15">
      <c r="C166" s="16">
        <f>DATE(2006,5,15)</f>
        <v>38852</v>
      </c>
      <c r="D166" s="17">
        <v>166094</v>
      </c>
      <c r="E166" s="18" t="s">
        <v>12</v>
      </c>
      <c r="F166" s="19" t="s">
        <v>97</v>
      </c>
      <c r="G166" s="20">
        <v>1</v>
      </c>
      <c r="H166" s="21">
        <v>10645.32</v>
      </c>
      <c r="I166" s="21">
        <v>10645.32</v>
      </c>
      <c r="J166" s="22" t="s">
        <v>14</v>
      </c>
    </row>
    <row r="167" spans="3:10" s="1" customFormat="1" ht="15">
      <c r="C167" s="16">
        <f>DATE(2006,5,15)</f>
        <v>38852</v>
      </c>
      <c r="D167" s="17">
        <v>166093</v>
      </c>
      <c r="E167" s="18" t="s">
        <v>12</v>
      </c>
      <c r="F167" s="19" t="s">
        <v>97</v>
      </c>
      <c r="G167" s="20">
        <v>1</v>
      </c>
      <c r="H167" s="21">
        <v>10645.32</v>
      </c>
      <c r="I167" s="21">
        <v>10645.32</v>
      </c>
      <c r="J167" s="22" t="s">
        <v>14</v>
      </c>
    </row>
    <row r="168" spans="3:10" s="1" customFormat="1" ht="15">
      <c r="C168" s="16">
        <f>DATE(2006,5,15)</f>
        <v>38852</v>
      </c>
      <c r="D168" s="17">
        <v>164272</v>
      </c>
      <c r="E168" s="18" t="s">
        <v>12</v>
      </c>
      <c r="F168" s="19" t="s">
        <v>98</v>
      </c>
      <c r="G168" s="20">
        <v>1</v>
      </c>
      <c r="H168" s="21">
        <v>16970.8</v>
      </c>
      <c r="I168" s="21">
        <v>16970.8</v>
      </c>
      <c r="J168" s="22" t="s">
        <v>14</v>
      </c>
    </row>
    <row r="169" spans="3:10" s="1" customFormat="1" ht="15">
      <c r="C169" s="16">
        <f t="shared" ref="C169:C178" si="8">DATE(2006,5,17)</f>
        <v>38854</v>
      </c>
      <c r="D169" s="17">
        <v>166238</v>
      </c>
      <c r="E169" s="18" t="s">
        <v>12</v>
      </c>
      <c r="F169" s="19" t="s">
        <v>99</v>
      </c>
      <c r="G169" s="20">
        <v>1</v>
      </c>
      <c r="H169" s="21">
        <v>5104</v>
      </c>
      <c r="I169" s="21">
        <v>5104</v>
      </c>
      <c r="J169" s="22" t="s">
        <v>14</v>
      </c>
    </row>
    <row r="170" spans="3:10" s="1" customFormat="1" ht="15">
      <c r="C170" s="16">
        <f t="shared" si="8"/>
        <v>38854</v>
      </c>
      <c r="D170" s="17">
        <v>165923</v>
      </c>
      <c r="E170" s="18" t="s">
        <v>12</v>
      </c>
      <c r="F170" s="19" t="s">
        <v>69</v>
      </c>
      <c r="G170" s="20">
        <v>1</v>
      </c>
      <c r="H170" s="21">
        <v>5568</v>
      </c>
      <c r="I170" s="21">
        <v>5568</v>
      </c>
      <c r="J170" s="22" t="s">
        <v>14</v>
      </c>
    </row>
    <row r="171" spans="3:10" s="1" customFormat="1" ht="15">
      <c r="C171" s="16">
        <f t="shared" si="8"/>
        <v>38854</v>
      </c>
      <c r="D171" s="17">
        <v>165962</v>
      </c>
      <c r="E171" s="18" t="s">
        <v>12</v>
      </c>
      <c r="F171" s="19" t="s">
        <v>69</v>
      </c>
      <c r="G171" s="20">
        <v>1</v>
      </c>
      <c r="H171" s="21">
        <v>5568</v>
      </c>
      <c r="I171" s="21">
        <v>5568</v>
      </c>
      <c r="J171" s="22" t="s">
        <v>14</v>
      </c>
    </row>
    <row r="172" spans="3:10" s="1" customFormat="1" ht="15">
      <c r="C172" s="16">
        <f t="shared" si="8"/>
        <v>38854</v>
      </c>
      <c r="D172" s="17">
        <v>166142</v>
      </c>
      <c r="E172" s="18" t="s">
        <v>12</v>
      </c>
      <c r="F172" s="19" t="s">
        <v>69</v>
      </c>
      <c r="G172" s="20">
        <v>1</v>
      </c>
      <c r="H172" s="21">
        <v>5568</v>
      </c>
      <c r="I172" s="21">
        <v>5568</v>
      </c>
      <c r="J172" s="22" t="s">
        <v>14</v>
      </c>
    </row>
    <row r="173" spans="3:10" s="1" customFormat="1" ht="15">
      <c r="C173" s="16">
        <f t="shared" si="8"/>
        <v>38854</v>
      </c>
      <c r="D173" s="17">
        <v>166331</v>
      </c>
      <c r="E173" s="18" t="s">
        <v>12</v>
      </c>
      <c r="F173" s="19" t="s">
        <v>69</v>
      </c>
      <c r="G173" s="20">
        <v>1</v>
      </c>
      <c r="H173" s="21">
        <v>5568</v>
      </c>
      <c r="I173" s="21">
        <v>5568</v>
      </c>
      <c r="J173" s="22" t="s">
        <v>14</v>
      </c>
    </row>
    <row r="174" spans="3:10" s="1" customFormat="1" ht="15">
      <c r="C174" s="16">
        <f t="shared" si="8"/>
        <v>38854</v>
      </c>
      <c r="D174" s="17">
        <v>165955</v>
      </c>
      <c r="E174" s="18" t="s">
        <v>12</v>
      </c>
      <c r="F174" s="19" t="s">
        <v>69</v>
      </c>
      <c r="G174" s="20">
        <v>1</v>
      </c>
      <c r="H174" s="21">
        <v>5568</v>
      </c>
      <c r="I174" s="21">
        <v>5568</v>
      </c>
      <c r="J174" s="22" t="s">
        <v>14</v>
      </c>
    </row>
    <row r="175" spans="3:10" s="1" customFormat="1" ht="15">
      <c r="C175" s="16">
        <f t="shared" si="8"/>
        <v>38854</v>
      </c>
      <c r="D175" s="17">
        <v>165990</v>
      </c>
      <c r="E175" s="18" t="s">
        <v>12</v>
      </c>
      <c r="F175" s="19" t="s">
        <v>69</v>
      </c>
      <c r="G175" s="20">
        <v>1</v>
      </c>
      <c r="H175" s="21">
        <v>5568</v>
      </c>
      <c r="I175" s="21">
        <v>5568</v>
      </c>
      <c r="J175" s="22" t="s">
        <v>14</v>
      </c>
    </row>
    <row r="176" spans="3:10" s="1" customFormat="1" ht="15">
      <c r="C176" s="16">
        <f t="shared" si="8"/>
        <v>38854</v>
      </c>
      <c r="D176" s="17">
        <v>165989</v>
      </c>
      <c r="E176" s="18" t="s">
        <v>12</v>
      </c>
      <c r="F176" s="19" t="s">
        <v>69</v>
      </c>
      <c r="G176" s="20">
        <v>1</v>
      </c>
      <c r="H176" s="21">
        <v>5568</v>
      </c>
      <c r="I176" s="21">
        <v>5568</v>
      </c>
      <c r="J176" s="22" t="s">
        <v>14</v>
      </c>
    </row>
    <row r="177" spans="3:10" s="1" customFormat="1" ht="15">
      <c r="C177" s="16">
        <f t="shared" si="8"/>
        <v>38854</v>
      </c>
      <c r="D177" s="17">
        <v>164940</v>
      </c>
      <c r="E177" s="18" t="s">
        <v>12</v>
      </c>
      <c r="F177" s="19" t="s">
        <v>69</v>
      </c>
      <c r="G177" s="20">
        <v>1</v>
      </c>
      <c r="H177" s="21">
        <v>5568</v>
      </c>
      <c r="I177" s="21">
        <v>5568</v>
      </c>
      <c r="J177" s="22" t="s">
        <v>14</v>
      </c>
    </row>
    <row r="178" spans="3:10" s="1" customFormat="1" ht="15">
      <c r="C178" s="16">
        <f t="shared" si="8"/>
        <v>38854</v>
      </c>
      <c r="D178" s="17">
        <v>165967</v>
      </c>
      <c r="E178" s="18" t="s">
        <v>12</v>
      </c>
      <c r="F178" s="19" t="s">
        <v>69</v>
      </c>
      <c r="G178" s="20">
        <v>1</v>
      </c>
      <c r="H178" s="21">
        <v>5568</v>
      </c>
      <c r="I178" s="21">
        <v>5568</v>
      </c>
      <c r="J178" s="22" t="s">
        <v>14</v>
      </c>
    </row>
    <row r="179" spans="3:10" s="1" customFormat="1" ht="15">
      <c r="C179" s="16">
        <f t="shared" ref="C179:C188" si="9">DATE(2006,6,23)</f>
        <v>38891</v>
      </c>
      <c r="D179" s="17" t="s">
        <v>100</v>
      </c>
      <c r="E179" s="18" t="s">
        <v>12</v>
      </c>
      <c r="F179" s="19" t="s">
        <v>79</v>
      </c>
      <c r="G179" s="20">
        <v>1</v>
      </c>
      <c r="H179" s="21">
        <v>81383.28</v>
      </c>
      <c r="I179" s="21">
        <v>81383.28</v>
      </c>
      <c r="J179" s="22" t="s">
        <v>14</v>
      </c>
    </row>
    <row r="180" spans="3:10" s="1" customFormat="1" ht="15">
      <c r="C180" s="16">
        <f t="shared" si="9"/>
        <v>38891</v>
      </c>
      <c r="D180" s="17" t="s">
        <v>101</v>
      </c>
      <c r="E180" s="18" t="s">
        <v>12</v>
      </c>
      <c r="F180" s="19" t="s">
        <v>79</v>
      </c>
      <c r="G180" s="20">
        <v>1</v>
      </c>
      <c r="H180" s="21">
        <v>81383.28</v>
      </c>
      <c r="I180" s="21">
        <v>81383.28</v>
      </c>
      <c r="J180" s="22" t="s">
        <v>14</v>
      </c>
    </row>
    <row r="181" spans="3:10" s="1" customFormat="1" ht="15">
      <c r="C181" s="16">
        <f t="shared" si="9"/>
        <v>38891</v>
      </c>
      <c r="D181" s="17" t="s">
        <v>102</v>
      </c>
      <c r="E181" s="18" t="s">
        <v>12</v>
      </c>
      <c r="F181" s="19" t="s">
        <v>79</v>
      </c>
      <c r="G181" s="20">
        <v>1</v>
      </c>
      <c r="H181" s="21">
        <v>81383.28</v>
      </c>
      <c r="I181" s="21">
        <v>81383.28</v>
      </c>
      <c r="J181" s="22" t="s">
        <v>14</v>
      </c>
    </row>
    <row r="182" spans="3:10" s="1" customFormat="1" ht="15">
      <c r="C182" s="16">
        <f t="shared" si="9"/>
        <v>38891</v>
      </c>
      <c r="D182" s="17" t="s">
        <v>103</v>
      </c>
      <c r="E182" s="18" t="s">
        <v>12</v>
      </c>
      <c r="F182" s="19" t="s">
        <v>79</v>
      </c>
      <c r="G182" s="20">
        <v>1</v>
      </c>
      <c r="H182" s="21">
        <v>81383.28</v>
      </c>
      <c r="I182" s="21">
        <v>81383.28</v>
      </c>
      <c r="J182" s="22" t="s">
        <v>14</v>
      </c>
    </row>
    <row r="183" spans="3:10" s="1" customFormat="1" ht="15">
      <c r="C183" s="16">
        <f t="shared" si="9"/>
        <v>38891</v>
      </c>
      <c r="D183" s="17" t="s">
        <v>104</v>
      </c>
      <c r="E183" s="18" t="s">
        <v>12</v>
      </c>
      <c r="F183" s="19" t="s">
        <v>79</v>
      </c>
      <c r="G183" s="20">
        <v>1</v>
      </c>
      <c r="H183" s="21">
        <v>81383.28</v>
      </c>
      <c r="I183" s="21">
        <v>81383.28</v>
      </c>
      <c r="J183" s="22" t="s">
        <v>14</v>
      </c>
    </row>
    <row r="184" spans="3:10" s="1" customFormat="1" ht="15">
      <c r="C184" s="16">
        <f t="shared" si="9"/>
        <v>38891</v>
      </c>
      <c r="D184" s="17" t="s">
        <v>105</v>
      </c>
      <c r="E184" s="18" t="s">
        <v>12</v>
      </c>
      <c r="F184" s="19" t="s">
        <v>79</v>
      </c>
      <c r="G184" s="20">
        <v>1</v>
      </c>
      <c r="H184" s="21">
        <v>81383.28</v>
      </c>
      <c r="I184" s="21">
        <v>81383.28</v>
      </c>
      <c r="J184" s="22" t="s">
        <v>14</v>
      </c>
    </row>
    <row r="185" spans="3:10" s="1" customFormat="1" ht="15">
      <c r="C185" s="16">
        <f t="shared" si="9"/>
        <v>38891</v>
      </c>
      <c r="D185" s="17" t="s">
        <v>106</v>
      </c>
      <c r="E185" s="18" t="s">
        <v>12</v>
      </c>
      <c r="F185" s="19" t="s">
        <v>79</v>
      </c>
      <c r="G185" s="20">
        <v>1</v>
      </c>
      <c r="H185" s="21">
        <v>81383.28</v>
      </c>
      <c r="I185" s="21">
        <v>81383.28</v>
      </c>
      <c r="J185" s="22" t="s">
        <v>14</v>
      </c>
    </row>
    <row r="186" spans="3:10" s="1" customFormat="1" ht="15">
      <c r="C186" s="16">
        <f t="shared" si="9"/>
        <v>38891</v>
      </c>
      <c r="D186" s="17" t="s">
        <v>107</v>
      </c>
      <c r="E186" s="18" t="s">
        <v>12</v>
      </c>
      <c r="F186" s="19" t="s">
        <v>79</v>
      </c>
      <c r="G186" s="20">
        <v>1</v>
      </c>
      <c r="H186" s="21">
        <v>81383.28</v>
      </c>
      <c r="I186" s="21">
        <v>81383.28</v>
      </c>
      <c r="J186" s="22" t="s">
        <v>14</v>
      </c>
    </row>
    <row r="187" spans="3:10" s="1" customFormat="1" ht="15">
      <c r="C187" s="16">
        <f t="shared" si="9"/>
        <v>38891</v>
      </c>
      <c r="D187" s="17" t="s">
        <v>108</v>
      </c>
      <c r="E187" s="18" t="s">
        <v>12</v>
      </c>
      <c r="F187" s="19" t="s">
        <v>79</v>
      </c>
      <c r="G187" s="20">
        <v>1</v>
      </c>
      <c r="H187" s="21">
        <v>81383.28</v>
      </c>
      <c r="I187" s="21">
        <v>81383.28</v>
      </c>
      <c r="J187" s="22" t="s">
        <v>14</v>
      </c>
    </row>
    <row r="188" spans="3:10" s="1" customFormat="1" ht="15">
      <c r="C188" s="16">
        <f t="shared" si="9"/>
        <v>38891</v>
      </c>
      <c r="D188" s="17" t="s">
        <v>109</v>
      </c>
      <c r="E188" s="18" t="s">
        <v>12</v>
      </c>
      <c r="F188" s="19" t="s">
        <v>79</v>
      </c>
      <c r="G188" s="20">
        <v>1</v>
      </c>
      <c r="H188" s="21">
        <v>81383.28</v>
      </c>
      <c r="I188" s="21">
        <v>81383.28</v>
      </c>
      <c r="J188" s="22" t="s">
        <v>14</v>
      </c>
    </row>
    <row r="189" spans="3:10" s="1" customFormat="1" ht="15">
      <c r="C189" s="16">
        <f>DATE(2006,7,27)</f>
        <v>38925</v>
      </c>
      <c r="D189" s="17">
        <v>166685</v>
      </c>
      <c r="E189" s="18" t="s">
        <v>12</v>
      </c>
      <c r="F189" s="19" t="s">
        <v>110</v>
      </c>
      <c r="G189" s="20">
        <v>1</v>
      </c>
      <c r="H189" s="21">
        <v>55898.82</v>
      </c>
      <c r="I189" s="21">
        <v>55898.82</v>
      </c>
      <c r="J189" s="22" t="s">
        <v>14</v>
      </c>
    </row>
    <row r="190" spans="3:10" s="1" customFormat="1" ht="15">
      <c r="C190" s="16">
        <f>DATE(2006,7,28)</f>
        <v>38926</v>
      </c>
      <c r="D190" s="17">
        <v>166417</v>
      </c>
      <c r="E190" s="18" t="s">
        <v>12</v>
      </c>
      <c r="F190" s="19" t="s">
        <v>111</v>
      </c>
      <c r="G190" s="20">
        <v>1</v>
      </c>
      <c r="H190" s="21">
        <v>43175.199999999997</v>
      </c>
      <c r="I190" s="21">
        <v>43175.199999999997</v>
      </c>
      <c r="J190" s="22" t="s">
        <v>14</v>
      </c>
    </row>
    <row r="191" spans="3:10" s="1" customFormat="1" ht="15">
      <c r="C191" s="16">
        <f>DATE(2006,8,3)</f>
        <v>38932</v>
      </c>
      <c r="D191" s="17">
        <v>166350</v>
      </c>
      <c r="E191" s="18" t="s">
        <v>12</v>
      </c>
      <c r="F191" s="19" t="s">
        <v>112</v>
      </c>
      <c r="G191" s="20">
        <v>1</v>
      </c>
      <c r="H191" s="21">
        <v>1883.37</v>
      </c>
      <c r="I191" s="21">
        <v>1883.37</v>
      </c>
      <c r="J191" s="22" t="s">
        <v>14</v>
      </c>
    </row>
    <row r="192" spans="3:10" s="1" customFormat="1" ht="15">
      <c r="C192" s="16">
        <f>DATE(2006,8,3)</f>
        <v>38932</v>
      </c>
      <c r="D192" s="17">
        <v>166349</v>
      </c>
      <c r="E192" s="18" t="s">
        <v>12</v>
      </c>
      <c r="F192" s="19" t="s">
        <v>112</v>
      </c>
      <c r="G192" s="20">
        <v>1</v>
      </c>
      <c r="H192" s="21">
        <v>1883.37</v>
      </c>
      <c r="I192" s="21">
        <v>1883.37</v>
      </c>
      <c r="J192" s="22" t="s">
        <v>14</v>
      </c>
    </row>
    <row r="193" spans="3:10" s="1" customFormat="1" ht="15">
      <c r="C193" s="16">
        <f>DATE(2006,8,3)</f>
        <v>38932</v>
      </c>
      <c r="D193" s="17">
        <v>166351</v>
      </c>
      <c r="E193" s="18" t="s">
        <v>12</v>
      </c>
      <c r="F193" s="19" t="s">
        <v>112</v>
      </c>
      <c r="G193" s="20">
        <v>1</v>
      </c>
      <c r="H193" s="21">
        <v>1883.37</v>
      </c>
      <c r="I193" s="21">
        <v>1883.37</v>
      </c>
      <c r="J193" s="22" t="s">
        <v>14</v>
      </c>
    </row>
    <row r="194" spans="3:10" s="1" customFormat="1" ht="15">
      <c r="C194" s="16">
        <f>DATE(2006,8,3)</f>
        <v>38932</v>
      </c>
      <c r="D194" s="17">
        <v>166352</v>
      </c>
      <c r="E194" s="18" t="s">
        <v>12</v>
      </c>
      <c r="F194" s="19" t="s">
        <v>112</v>
      </c>
      <c r="G194" s="20">
        <v>1</v>
      </c>
      <c r="H194" s="21">
        <v>1883.37</v>
      </c>
      <c r="I194" s="21">
        <v>1883.37</v>
      </c>
      <c r="J194" s="22" t="s">
        <v>14</v>
      </c>
    </row>
    <row r="195" spans="3:10" s="1" customFormat="1" ht="15">
      <c r="C195" s="16">
        <f>DATE(2006,9,15)</f>
        <v>38975</v>
      </c>
      <c r="D195" s="17">
        <v>166379</v>
      </c>
      <c r="E195" s="18" t="s">
        <v>12</v>
      </c>
      <c r="F195" s="19" t="s">
        <v>113</v>
      </c>
      <c r="G195" s="20">
        <v>1</v>
      </c>
      <c r="H195" s="21">
        <v>107300</v>
      </c>
      <c r="I195" s="21">
        <v>107300</v>
      </c>
      <c r="J195" s="22" t="s">
        <v>14</v>
      </c>
    </row>
    <row r="196" spans="3:10" s="1" customFormat="1" ht="15">
      <c r="C196" s="16">
        <f>DATE(2006,10,9)</f>
        <v>38999</v>
      </c>
      <c r="D196" s="17" t="s">
        <v>114</v>
      </c>
      <c r="E196" s="18" t="s">
        <v>12</v>
      </c>
      <c r="F196" s="19" t="s">
        <v>115</v>
      </c>
      <c r="G196" s="20">
        <v>1</v>
      </c>
      <c r="H196" s="21">
        <v>14054.85</v>
      </c>
      <c r="I196" s="21">
        <v>14054.85</v>
      </c>
      <c r="J196" s="22" t="s">
        <v>14</v>
      </c>
    </row>
    <row r="197" spans="3:10" s="1" customFormat="1" ht="15">
      <c r="C197" s="16">
        <f t="shared" ref="C197:C210" si="10">DATE(2006,12,29)</f>
        <v>39080</v>
      </c>
      <c r="D197" s="17" t="s">
        <v>116</v>
      </c>
      <c r="E197" s="18" t="s">
        <v>12</v>
      </c>
      <c r="F197" s="19" t="s">
        <v>117</v>
      </c>
      <c r="G197" s="20">
        <v>1</v>
      </c>
      <c r="H197" s="21">
        <v>37565.599999999999</v>
      </c>
      <c r="I197" s="21">
        <v>37565.599999999999</v>
      </c>
      <c r="J197" s="22" t="s">
        <v>14</v>
      </c>
    </row>
    <row r="198" spans="3:10" s="1" customFormat="1" ht="15">
      <c r="C198" s="16">
        <f t="shared" si="10"/>
        <v>39080</v>
      </c>
      <c r="D198" s="17" t="s">
        <v>118</v>
      </c>
      <c r="E198" s="18" t="s">
        <v>12</v>
      </c>
      <c r="F198" s="19" t="s">
        <v>117</v>
      </c>
      <c r="G198" s="20">
        <v>1</v>
      </c>
      <c r="H198" s="21">
        <v>37565.599999999999</v>
      </c>
      <c r="I198" s="21">
        <v>37565.599999999999</v>
      </c>
      <c r="J198" s="22" t="s">
        <v>14</v>
      </c>
    </row>
    <row r="199" spans="3:10" s="1" customFormat="1" ht="15">
      <c r="C199" s="16">
        <f t="shared" si="10"/>
        <v>39080</v>
      </c>
      <c r="D199" s="17" t="s">
        <v>119</v>
      </c>
      <c r="E199" s="18" t="s">
        <v>12</v>
      </c>
      <c r="F199" s="19" t="s">
        <v>117</v>
      </c>
      <c r="G199" s="20">
        <v>1</v>
      </c>
      <c r="H199" s="21">
        <v>37565.599999999999</v>
      </c>
      <c r="I199" s="21">
        <v>37565.599999999999</v>
      </c>
      <c r="J199" s="22" t="s">
        <v>14</v>
      </c>
    </row>
    <row r="200" spans="3:10" s="1" customFormat="1" ht="15">
      <c r="C200" s="16">
        <f t="shared" si="10"/>
        <v>39080</v>
      </c>
      <c r="D200" s="17" t="s">
        <v>120</v>
      </c>
      <c r="E200" s="18" t="s">
        <v>12</v>
      </c>
      <c r="F200" s="19" t="s">
        <v>117</v>
      </c>
      <c r="G200" s="20">
        <v>1</v>
      </c>
      <c r="H200" s="21">
        <v>37565.599999999999</v>
      </c>
      <c r="I200" s="21">
        <v>37565.599999999999</v>
      </c>
      <c r="J200" s="22" t="s">
        <v>14</v>
      </c>
    </row>
    <row r="201" spans="3:10" s="1" customFormat="1" ht="15">
      <c r="C201" s="16">
        <f t="shared" si="10"/>
        <v>39080</v>
      </c>
      <c r="D201" s="17" t="s">
        <v>121</v>
      </c>
      <c r="E201" s="18" t="s">
        <v>12</v>
      </c>
      <c r="F201" s="19" t="s">
        <v>122</v>
      </c>
      <c r="G201" s="20">
        <v>1</v>
      </c>
      <c r="H201" s="21">
        <v>56925.279999999999</v>
      </c>
      <c r="I201" s="21">
        <v>56925.279999999999</v>
      </c>
      <c r="J201" s="22" t="s">
        <v>14</v>
      </c>
    </row>
    <row r="202" spans="3:10" s="1" customFormat="1" ht="15">
      <c r="C202" s="16">
        <f t="shared" si="10"/>
        <v>39080</v>
      </c>
      <c r="D202" s="17" t="s">
        <v>123</v>
      </c>
      <c r="E202" s="18" t="s">
        <v>12</v>
      </c>
      <c r="F202" s="19" t="s">
        <v>122</v>
      </c>
      <c r="G202" s="20">
        <v>1</v>
      </c>
      <c r="H202" s="21">
        <v>56925.279999999999</v>
      </c>
      <c r="I202" s="21">
        <v>56925.279999999999</v>
      </c>
      <c r="J202" s="22" t="s">
        <v>14</v>
      </c>
    </row>
    <row r="203" spans="3:10" s="1" customFormat="1" ht="15">
      <c r="C203" s="16">
        <f t="shared" si="10"/>
        <v>39080</v>
      </c>
      <c r="D203" s="17" t="s">
        <v>124</v>
      </c>
      <c r="E203" s="18" t="s">
        <v>12</v>
      </c>
      <c r="F203" s="19" t="s">
        <v>122</v>
      </c>
      <c r="G203" s="20">
        <v>1</v>
      </c>
      <c r="H203" s="21">
        <v>56925.279999999999</v>
      </c>
      <c r="I203" s="21">
        <v>56925.279999999999</v>
      </c>
      <c r="J203" s="22" t="s">
        <v>14</v>
      </c>
    </row>
    <row r="204" spans="3:10" s="1" customFormat="1" ht="15">
      <c r="C204" s="16">
        <f t="shared" si="10"/>
        <v>39080</v>
      </c>
      <c r="D204" s="17" t="s">
        <v>125</v>
      </c>
      <c r="E204" s="18" t="s">
        <v>12</v>
      </c>
      <c r="F204" s="19" t="s">
        <v>122</v>
      </c>
      <c r="G204" s="20">
        <v>1</v>
      </c>
      <c r="H204" s="21">
        <v>56925.279999999999</v>
      </c>
      <c r="I204" s="21">
        <v>56925.279999999999</v>
      </c>
      <c r="J204" s="22" t="s">
        <v>14</v>
      </c>
    </row>
    <row r="205" spans="3:10" s="1" customFormat="1" ht="15">
      <c r="C205" s="16">
        <f t="shared" si="10"/>
        <v>39080</v>
      </c>
      <c r="D205" s="17" t="s">
        <v>126</v>
      </c>
      <c r="E205" s="18" t="s">
        <v>12</v>
      </c>
      <c r="F205" s="19" t="s">
        <v>127</v>
      </c>
      <c r="G205" s="20">
        <v>1</v>
      </c>
      <c r="H205" s="21">
        <v>8327.19</v>
      </c>
      <c r="I205" s="21">
        <v>8327.19</v>
      </c>
      <c r="J205" s="22" t="s">
        <v>14</v>
      </c>
    </row>
    <row r="206" spans="3:10" s="1" customFormat="1" ht="15">
      <c r="C206" s="16">
        <f t="shared" si="10"/>
        <v>39080</v>
      </c>
      <c r="D206" s="17">
        <v>165804</v>
      </c>
      <c r="E206" s="18" t="s">
        <v>12</v>
      </c>
      <c r="F206" s="19" t="s">
        <v>127</v>
      </c>
      <c r="G206" s="20">
        <v>1</v>
      </c>
      <c r="H206" s="21">
        <v>8327.19</v>
      </c>
      <c r="I206" s="21">
        <v>8327.19</v>
      </c>
      <c r="J206" s="22" t="s">
        <v>14</v>
      </c>
    </row>
    <row r="207" spans="3:10" s="1" customFormat="1" ht="15">
      <c r="C207" s="16">
        <f t="shared" si="10"/>
        <v>39080</v>
      </c>
      <c r="D207" s="17">
        <v>166045</v>
      </c>
      <c r="E207" s="18" t="s">
        <v>12</v>
      </c>
      <c r="F207" s="19" t="s">
        <v>127</v>
      </c>
      <c r="G207" s="20">
        <v>1</v>
      </c>
      <c r="H207" s="21">
        <v>8327.19</v>
      </c>
      <c r="I207" s="21">
        <v>8327.19</v>
      </c>
      <c r="J207" s="22" t="s">
        <v>14</v>
      </c>
    </row>
    <row r="208" spans="3:10" s="1" customFormat="1" ht="15">
      <c r="C208" s="16">
        <f t="shared" si="10"/>
        <v>39080</v>
      </c>
      <c r="D208" s="17">
        <v>166407</v>
      </c>
      <c r="E208" s="18" t="s">
        <v>12</v>
      </c>
      <c r="F208" s="19" t="s">
        <v>127</v>
      </c>
      <c r="G208" s="20">
        <v>1</v>
      </c>
      <c r="H208" s="21">
        <v>8327.19</v>
      </c>
      <c r="I208" s="21">
        <v>8327.19</v>
      </c>
      <c r="J208" s="22" t="s">
        <v>14</v>
      </c>
    </row>
    <row r="209" spans="3:10" s="1" customFormat="1" ht="15">
      <c r="C209" s="16">
        <f t="shared" si="10"/>
        <v>39080</v>
      </c>
      <c r="D209" s="17" t="s">
        <v>128</v>
      </c>
      <c r="E209" s="18" t="s">
        <v>12</v>
      </c>
      <c r="F209" s="19" t="s">
        <v>127</v>
      </c>
      <c r="G209" s="20">
        <v>1</v>
      </c>
      <c r="H209" s="21">
        <v>8327.19</v>
      </c>
      <c r="I209" s="21">
        <v>8327.19</v>
      </c>
      <c r="J209" s="22" t="s">
        <v>14</v>
      </c>
    </row>
    <row r="210" spans="3:10" s="1" customFormat="1" ht="15">
      <c r="C210" s="16">
        <f t="shared" si="10"/>
        <v>39080</v>
      </c>
      <c r="D210" s="17">
        <v>166051</v>
      </c>
      <c r="E210" s="18" t="s">
        <v>12</v>
      </c>
      <c r="F210" s="19" t="s">
        <v>127</v>
      </c>
      <c r="G210" s="20">
        <v>1</v>
      </c>
      <c r="H210" s="21">
        <v>8327.19</v>
      </c>
      <c r="I210" s="21">
        <v>8327.19</v>
      </c>
      <c r="J210" s="22" t="s">
        <v>14</v>
      </c>
    </row>
    <row r="211" spans="3:10" s="1" customFormat="1" ht="15">
      <c r="C211" s="16">
        <f t="shared" ref="C211:C228" si="11">DATE(2007,2,19)</f>
        <v>39132</v>
      </c>
      <c r="D211" s="17" t="s">
        <v>129</v>
      </c>
      <c r="E211" s="18" t="s">
        <v>12</v>
      </c>
      <c r="F211" s="19" t="s">
        <v>130</v>
      </c>
      <c r="G211" s="20">
        <v>1</v>
      </c>
      <c r="H211" s="21">
        <v>369847.15</v>
      </c>
      <c r="I211" s="21">
        <v>369847.15</v>
      </c>
      <c r="J211" s="22" t="s">
        <v>14</v>
      </c>
    </row>
    <row r="212" spans="3:10" s="1" customFormat="1" ht="15">
      <c r="C212" s="16">
        <f t="shared" si="11"/>
        <v>39132</v>
      </c>
      <c r="D212" s="17" t="s">
        <v>131</v>
      </c>
      <c r="E212" s="18" t="s">
        <v>12</v>
      </c>
      <c r="F212" s="19" t="s">
        <v>130</v>
      </c>
      <c r="G212" s="20">
        <v>1</v>
      </c>
      <c r="H212" s="21">
        <v>369847.15</v>
      </c>
      <c r="I212" s="21">
        <v>369847.15</v>
      </c>
      <c r="J212" s="22" t="s">
        <v>14</v>
      </c>
    </row>
    <row r="213" spans="3:10" s="1" customFormat="1" ht="15">
      <c r="C213" s="16">
        <f t="shared" si="11"/>
        <v>39132</v>
      </c>
      <c r="D213" s="17" t="s">
        <v>132</v>
      </c>
      <c r="E213" s="18" t="s">
        <v>12</v>
      </c>
      <c r="F213" s="19" t="s">
        <v>133</v>
      </c>
      <c r="G213" s="20">
        <v>1</v>
      </c>
      <c r="H213" s="21">
        <v>194779.66</v>
      </c>
      <c r="I213" s="21">
        <v>194779.66</v>
      </c>
      <c r="J213" s="22" t="s">
        <v>14</v>
      </c>
    </row>
    <row r="214" spans="3:10" s="1" customFormat="1" ht="15">
      <c r="C214" s="16">
        <f t="shared" si="11"/>
        <v>39132</v>
      </c>
      <c r="D214" s="17" t="s">
        <v>134</v>
      </c>
      <c r="E214" s="18" t="s">
        <v>12</v>
      </c>
      <c r="F214" s="19" t="s">
        <v>133</v>
      </c>
      <c r="G214" s="20">
        <v>1</v>
      </c>
      <c r="H214" s="21">
        <v>194779.66</v>
      </c>
      <c r="I214" s="21">
        <v>194779.66</v>
      </c>
      <c r="J214" s="22" t="s">
        <v>14</v>
      </c>
    </row>
    <row r="215" spans="3:10" s="1" customFormat="1" ht="15">
      <c r="C215" s="16">
        <f t="shared" si="11"/>
        <v>39132</v>
      </c>
      <c r="D215" s="17" t="s">
        <v>135</v>
      </c>
      <c r="E215" s="18" t="s">
        <v>12</v>
      </c>
      <c r="F215" s="19" t="s">
        <v>133</v>
      </c>
      <c r="G215" s="20">
        <v>1</v>
      </c>
      <c r="H215" s="21">
        <v>194779.66</v>
      </c>
      <c r="I215" s="21">
        <v>194779.66</v>
      </c>
      <c r="J215" s="22" t="s">
        <v>14</v>
      </c>
    </row>
    <row r="216" spans="3:10" s="1" customFormat="1" ht="15">
      <c r="C216" s="16">
        <f t="shared" si="11"/>
        <v>39132</v>
      </c>
      <c r="D216" s="17" t="s">
        <v>136</v>
      </c>
      <c r="E216" s="18" t="s">
        <v>12</v>
      </c>
      <c r="F216" s="19" t="s">
        <v>133</v>
      </c>
      <c r="G216" s="20">
        <v>1</v>
      </c>
      <c r="H216" s="21">
        <v>194779.66</v>
      </c>
      <c r="I216" s="21">
        <v>194779.66</v>
      </c>
      <c r="J216" s="22" t="s">
        <v>14</v>
      </c>
    </row>
    <row r="217" spans="3:10" s="1" customFormat="1" ht="15">
      <c r="C217" s="16">
        <f t="shared" si="11"/>
        <v>39132</v>
      </c>
      <c r="D217" s="17" t="s">
        <v>137</v>
      </c>
      <c r="E217" s="18" t="s">
        <v>12</v>
      </c>
      <c r="F217" s="19" t="s">
        <v>133</v>
      </c>
      <c r="G217" s="20">
        <v>1</v>
      </c>
      <c r="H217" s="21">
        <v>194779.66</v>
      </c>
      <c r="I217" s="21">
        <v>194779.66</v>
      </c>
      <c r="J217" s="22" t="s">
        <v>14</v>
      </c>
    </row>
    <row r="218" spans="3:10" s="1" customFormat="1" ht="15">
      <c r="C218" s="16">
        <f t="shared" si="11"/>
        <v>39132</v>
      </c>
      <c r="D218" s="17" t="s">
        <v>138</v>
      </c>
      <c r="E218" s="18" t="s">
        <v>12</v>
      </c>
      <c r="F218" s="19" t="s">
        <v>133</v>
      </c>
      <c r="G218" s="20">
        <v>1</v>
      </c>
      <c r="H218" s="21">
        <v>194779.66</v>
      </c>
      <c r="I218" s="21">
        <v>194779.66</v>
      </c>
      <c r="J218" s="22" t="s">
        <v>14</v>
      </c>
    </row>
    <row r="219" spans="3:10" s="1" customFormat="1" ht="15">
      <c r="C219" s="16">
        <f t="shared" si="11"/>
        <v>39132</v>
      </c>
      <c r="D219" s="17" t="s">
        <v>139</v>
      </c>
      <c r="E219" s="18" t="s">
        <v>12</v>
      </c>
      <c r="F219" s="19" t="s">
        <v>133</v>
      </c>
      <c r="G219" s="20">
        <v>1</v>
      </c>
      <c r="H219" s="21">
        <v>194779.66</v>
      </c>
      <c r="I219" s="21">
        <v>194779.66</v>
      </c>
      <c r="J219" s="22" t="s">
        <v>14</v>
      </c>
    </row>
    <row r="220" spans="3:10" s="1" customFormat="1" ht="15">
      <c r="C220" s="16">
        <f t="shared" si="11"/>
        <v>39132</v>
      </c>
      <c r="D220" s="17" t="s">
        <v>140</v>
      </c>
      <c r="E220" s="18" t="s">
        <v>12</v>
      </c>
      <c r="F220" s="19" t="s">
        <v>133</v>
      </c>
      <c r="G220" s="20">
        <v>1</v>
      </c>
      <c r="H220" s="21">
        <v>194779.66</v>
      </c>
      <c r="I220" s="21">
        <v>194779.66</v>
      </c>
      <c r="J220" s="22" t="s">
        <v>14</v>
      </c>
    </row>
    <row r="221" spans="3:10" s="1" customFormat="1" ht="15">
      <c r="C221" s="16">
        <f t="shared" si="11"/>
        <v>39132</v>
      </c>
      <c r="D221" s="17" t="s">
        <v>141</v>
      </c>
      <c r="E221" s="18" t="s">
        <v>12</v>
      </c>
      <c r="F221" s="19" t="s">
        <v>142</v>
      </c>
      <c r="G221" s="20">
        <v>1</v>
      </c>
      <c r="H221" s="21">
        <v>218004.89</v>
      </c>
      <c r="I221" s="21">
        <v>218004.89</v>
      </c>
      <c r="J221" s="22" t="s">
        <v>14</v>
      </c>
    </row>
    <row r="222" spans="3:10" s="1" customFormat="1" ht="15">
      <c r="C222" s="16">
        <f t="shared" si="11"/>
        <v>39132</v>
      </c>
      <c r="D222" s="17" t="s">
        <v>143</v>
      </c>
      <c r="E222" s="18" t="s">
        <v>12</v>
      </c>
      <c r="F222" s="19" t="s">
        <v>142</v>
      </c>
      <c r="G222" s="20">
        <v>1</v>
      </c>
      <c r="H222" s="21">
        <v>218004.89</v>
      </c>
      <c r="I222" s="21">
        <v>218004.89</v>
      </c>
      <c r="J222" s="22" t="s">
        <v>14</v>
      </c>
    </row>
    <row r="223" spans="3:10" s="1" customFormat="1" ht="15">
      <c r="C223" s="16">
        <f t="shared" si="11"/>
        <v>39132</v>
      </c>
      <c r="D223" s="17" t="s">
        <v>144</v>
      </c>
      <c r="E223" s="18" t="s">
        <v>12</v>
      </c>
      <c r="F223" s="19" t="s">
        <v>142</v>
      </c>
      <c r="G223" s="20">
        <v>1</v>
      </c>
      <c r="H223" s="21">
        <v>218004.89</v>
      </c>
      <c r="I223" s="21">
        <v>218004.89</v>
      </c>
      <c r="J223" s="22" t="s">
        <v>14</v>
      </c>
    </row>
    <row r="224" spans="3:10" s="1" customFormat="1" ht="15">
      <c r="C224" s="16">
        <f t="shared" si="11"/>
        <v>39132</v>
      </c>
      <c r="D224" s="17" t="s">
        <v>145</v>
      </c>
      <c r="E224" s="18" t="s">
        <v>12</v>
      </c>
      <c r="F224" s="19" t="s">
        <v>142</v>
      </c>
      <c r="G224" s="20">
        <v>1</v>
      </c>
      <c r="H224" s="21">
        <v>218004.89</v>
      </c>
      <c r="I224" s="21">
        <v>218004.89</v>
      </c>
      <c r="J224" s="22" t="s">
        <v>14</v>
      </c>
    </row>
    <row r="225" spans="3:10" s="1" customFormat="1" ht="15">
      <c r="C225" s="16">
        <f t="shared" si="11"/>
        <v>39132</v>
      </c>
      <c r="D225" s="17" t="s">
        <v>146</v>
      </c>
      <c r="E225" s="18" t="s">
        <v>12</v>
      </c>
      <c r="F225" s="19" t="s">
        <v>147</v>
      </c>
      <c r="G225" s="20">
        <v>1</v>
      </c>
      <c r="H225" s="21">
        <v>349276.23</v>
      </c>
      <c r="I225" s="21">
        <v>349276.23</v>
      </c>
      <c r="J225" s="22" t="s">
        <v>14</v>
      </c>
    </row>
    <row r="226" spans="3:10" s="1" customFormat="1" ht="15">
      <c r="C226" s="16">
        <f t="shared" si="11"/>
        <v>39132</v>
      </c>
      <c r="D226" s="17" t="s">
        <v>148</v>
      </c>
      <c r="E226" s="18" t="s">
        <v>12</v>
      </c>
      <c r="F226" s="19" t="s">
        <v>147</v>
      </c>
      <c r="G226" s="20">
        <v>1</v>
      </c>
      <c r="H226" s="21">
        <v>349276.23</v>
      </c>
      <c r="I226" s="21">
        <v>349276.23</v>
      </c>
      <c r="J226" s="22" t="s">
        <v>14</v>
      </c>
    </row>
    <row r="227" spans="3:10" s="1" customFormat="1" ht="15">
      <c r="C227" s="16">
        <f t="shared" si="11"/>
        <v>39132</v>
      </c>
      <c r="D227" s="17" t="s">
        <v>149</v>
      </c>
      <c r="E227" s="18" t="s">
        <v>12</v>
      </c>
      <c r="F227" s="19" t="s">
        <v>150</v>
      </c>
      <c r="G227" s="20">
        <v>1</v>
      </c>
      <c r="H227" s="21">
        <v>409661.83</v>
      </c>
      <c r="I227" s="21">
        <v>409661.83</v>
      </c>
      <c r="J227" s="22" t="s">
        <v>14</v>
      </c>
    </row>
    <row r="228" spans="3:10" s="1" customFormat="1" ht="15">
      <c r="C228" s="16">
        <f t="shared" si="11"/>
        <v>39132</v>
      </c>
      <c r="D228" s="17" t="s">
        <v>151</v>
      </c>
      <c r="E228" s="18" t="s">
        <v>12</v>
      </c>
      <c r="F228" s="19" t="s">
        <v>150</v>
      </c>
      <c r="G228" s="20">
        <v>1</v>
      </c>
      <c r="H228" s="21">
        <v>409661.83</v>
      </c>
      <c r="I228" s="21">
        <v>409661.83</v>
      </c>
      <c r="J228" s="22" t="s">
        <v>14</v>
      </c>
    </row>
    <row r="229" spans="3:10" s="1" customFormat="1" ht="15">
      <c r="C229" s="16">
        <f>DATE(2007,3,5)</f>
        <v>39146</v>
      </c>
      <c r="D229" s="17" t="s">
        <v>152</v>
      </c>
      <c r="E229" s="18" t="s">
        <v>12</v>
      </c>
      <c r="F229" s="19" t="s">
        <v>153</v>
      </c>
      <c r="G229" s="20">
        <v>1</v>
      </c>
      <c r="H229" s="21">
        <v>69365.100000000006</v>
      </c>
      <c r="I229" s="21">
        <v>69365.100000000006</v>
      </c>
      <c r="J229" s="22" t="s">
        <v>14</v>
      </c>
    </row>
    <row r="230" spans="3:10" s="1" customFormat="1" ht="15">
      <c r="C230" s="16">
        <f>DATE(2007,3,5)</f>
        <v>39146</v>
      </c>
      <c r="D230" s="17" t="s">
        <v>154</v>
      </c>
      <c r="E230" s="18" t="s">
        <v>12</v>
      </c>
      <c r="F230" s="19" t="s">
        <v>153</v>
      </c>
      <c r="G230" s="20">
        <v>1</v>
      </c>
      <c r="H230" s="21">
        <v>69365.100000000006</v>
      </c>
      <c r="I230" s="21">
        <v>69365.100000000006</v>
      </c>
      <c r="J230" s="22" t="s">
        <v>14</v>
      </c>
    </row>
    <row r="231" spans="3:10" s="1" customFormat="1" ht="15">
      <c r="C231" s="16">
        <f>DATE(2007,5,1)</f>
        <v>39203</v>
      </c>
      <c r="D231" s="17" t="s">
        <v>155</v>
      </c>
      <c r="E231" s="18" t="s">
        <v>12</v>
      </c>
      <c r="F231" s="19" t="s">
        <v>156</v>
      </c>
      <c r="G231" s="20">
        <v>1</v>
      </c>
      <c r="H231" s="21">
        <v>198117.85</v>
      </c>
      <c r="I231" s="21">
        <v>198117.85</v>
      </c>
      <c r="J231" s="22" t="s">
        <v>14</v>
      </c>
    </row>
    <row r="232" spans="3:10" s="1" customFormat="1" ht="15">
      <c r="C232" s="16">
        <f>DATE(2007,5,1)</f>
        <v>39203</v>
      </c>
      <c r="D232" s="17" t="s">
        <v>157</v>
      </c>
      <c r="E232" s="18" t="s">
        <v>12</v>
      </c>
      <c r="F232" s="19" t="s">
        <v>156</v>
      </c>
      <c r="G232" s="20">
        <v>1</v>
      </c>
      <c r="H232" s="21">
        <v>198117.85</v>
      </c>
      <c r="I232" s="21">
        <v>198117.85</v>
      </c>
      <c r="J232" s="22" t="s">
        <v>14</v>
      </c>
    </row>
    <row r="233" spans="3:10" s="1" customFormat="1" ht="15">
      <c r="C233" s="16">
        <f>DATE(2007,6,14)</f>
        <v>39247</v>
      </c>
      <c r="D233" s="17">
        <v>165903</v>
      </c>
      <c r="E233" s="18" t="s">
        <v>12</v>
      </c>
      <c r="F233" s="19" t="s">
        <v>158</v>
      </c>
      <c r="G233" s="20">
        <v>1</v>
      </c>
      <c r="H233" s="21">
        <v>57228.6</v>
      </c>
      <c r="I233" s="21">
        <v>57228.6</v>
      </c>
      <c r="J233" s="22" t="s">
        <v>14</v>
      </c>
    </row>
    <row r="234" spans="3:10" s="1" customFormat="1" ht="15">
      <c r="C234" s="16">
        <f>DATE(2007,6,14)</f>
        <v>39247</v>
      </c>
      <c r="D234" s="17" t="s">
        <v>159</v>
      </c>
      <c r="E234" s="18" t="s">
        <v>12</v>
      </c>
      <c r="F234" s="19" t="s">
        <v>160</v>
      </c>
      <c r="G234" s="20">
        <v>1</v>
      </c>
      <c r="H234" s="21">
        <v>49688.6</v>
      </c>
      <c r="I234" s="21">
        <v>49688.6</v>
      </c>
      <c r="J234" s="22" t="s">
        <v>14</v>
      </c>
    </row>
    <row r="235" spans="3:10" s="1" customFormat="1" ht="15">
      <c r="C235" s="16">
        <f>DATE(2007,7,19)</f>
        <v>39282</v>
      </c>
      <c r="D235" s="17">
        <v>165970</v>
      </c>
      <c r="E235" s="18" t="s">
        <v>12</v>
      </c>
      <c r="F235" s="19" t="s">
        <v>161</v>
      </c>
      <c r="G235" s="20">
        <v>1</v>
      </c>
      <c r="H235" s="21">
        <v>10818.84</v>
      </c>
      <c r="I235" s="21">
        <v>10818.84</v>
      </c>
      <c r="J235" s="22" t="s">
        <v>14</v>
      </c>
    </row>
    <row r="236" spans="3:10" s="1" customFormat="1" ht="15">
      <c r="C236" s="16">
        <f>DATE(2007,7,19)</f>
        <v>39282</v>
      </c>
      <c r="D236" s="17">
        <v>166307</v>
      </c>
      <c r="E236" s="18" t="s">
        <v>12</v>
      </c>
      <c r="F236" s="19" t="s">
        <v>162</v>
      </c>
      <c r="G236" s="20">
        <v>1</v>
      </c>
      <c r="H236" s="21">
        <v>10818.84</v>
      </c>
      <c r="I236" s="21">
        <v>10818.84</v>
      </c>
      <c r="J236" s="22" t="s">
        <v>14</v>
      </c>
    </row>
    <row r="237" spans="3:10" s="1" customFormat="1" ht="15">
      <c r="C237" s="16">
        <f>DATE(2007,7,31)</f>
        <v>39294</v>
      </c>
      <c r="D237" s="17" t="s">
        <v>163</v>
      </c>
      <c r="E237" s="18" t="s">
        <v>12</v>
      </c>
      <c r="F237" s="19" t="s">
        <v>164</v>
      </c>
      <c r="G237" s="20">
        <v>1</v>
      </c>
      <c r="H237" s="21">
        <v>138765</v>
      </c>
      <c r="I237" s="21">
        <v>138765</v>
      </c>
      <c r="J237" s="22" t="s">
        <v>14</v>
      </c>
    </row>
    <row r="238" spans="3:10" s="1" customFormat="1" ht="15">
      <c r="C238" s="16">
        <f>DATE(2007,9,11)</f>
        <v>39336</v>
      </c>
      <c r="D238" s="17">
        <v>166489</v>
      </c>
      <c r="E238" s="18" t="s">
        <v>12</v>
      </c>
      <c r="F238" s="19" t="s">
        <v>165</v>
      </c>
      <c r="G238" s="20">
        <v>1</v>
      </c>
      <c r="H238" s="21">
        <v>7521.15</v>
      </c>
      <c r="I238" s="21">
        <v>7521.15</v>
      </c>
      <c r="J238" s="22" t="s">
        <v>14</v>
      </c>
    </row>
    <row r="239" spans="3:10" s="1" customFormat="1" ht="15">
      <c r="C239" s="16">
        <f>DATE(2007,9,11)</f>
        <v>39336</v>
      </c>
      <c r="D239" s="17">
        <v>166485</v>
      </c>
      <c r="E239" s="18" t="s">
        <v>12</v>
      </c>
      <c r="F239" s="19" t="s">
        <v>165</v>
      </c>
      <c r="G239" s="20">
        <v>1</v>
      </c>
      <c r="H239" s="21">
        <v>7521.15</v>
      </c>
      <c r="I239" s="21">
        <v>7521.15</v>
      </c>
      <c r="J239" s="22" t="s">
        <v>14</v>
      </c>
    </row>
    <row r="240" spans="3:10" s="1" customFormat="1" ht="15">
      <c r="C240" s="16">
        <f>DATE(2007,9,29)</f>
        <v>39354</v>
      </c>
      <c r="D240" s="17">
        <v>166210</v>
      </c>
      <c r="E240" s="18" t="s">
        <v>12</v>
      </c>
      <c r="F240" s="19" t="s">
        <v>166</v>
      </c>
      <c r="G240" s="20">
        <v>1</v>
      </c>
      <c r="H240" s="21">
        <v>16495.2</v>
      </c>
      <c r="I240" s="21">
        <v>16495.2</v>
      </c>
      <c r="J240" s="22" t="s">
        <v>14</v>
      </c>
    </row>
    <row r="241" spans="3:10" s="1" customFormat="1" ht="15">
      <c r="C241" s="16">
        <f>DATE(2007,9,29)</f>
        <v>39354</v>
      </c>
      <c r="D241" s="17">
        <v>166227</v>
      </c>
      <c r="E241" s="18" t="s">
        <v>12</v>
      </c>
      <c r="F241" s="19" t="s">
        <v>166</v>
      </c>
      <c r="G241" s="20">
        <v>1</v>
      </c>
      <c r="H241" s="21">
        <v>16495.2</v>
      </c>
      <c r="I241" s="21">
        <v>16495.2</v>
      </c>
      <c r="J241" s="22" t="s">
        <v>14</v>
      </c>
    </row>
    <row r="242" spans="3:10" s="1" customFormat="1" ht="15">
      <c r="C242" s="16">
        <f>DATE(2007,9,29)</f>
        <v>39354</v>
      </c>
      <c r="D242" s="17">
        <v>166231</v>
      </c>
      <c r="E242" s="18" t="s">
        <v>12</v>
      </c>
      <c r="F242" s="19" t="s">
        <v>166</v>
      </c>
      <c r="G242" s="20">
        <v>1</v>
      </c>
      <c r="H242" s="21">
        <v>16495.2</v>
      </c>
      <c r="I242" s="21">
        <v>16495.2</v>
      </c>
      <c r="J242" s="22" t="s">
        <v>14</v>
      </c>
    </row>
    <row r="243" spans="3:10" s="1" customFormat="1" ht="15">
      <c r="C243" s="16">
        <f>DATE(2007,9,29)</f>
        <v>39354</v>
      </c>
      <c r="D243" s="17">
        <v>166232</v>
      </c>
      <c r="E243" s="18" t="s">
        <v>12</v>
      </c>
      <c r="F243" s="19" t="s">
        <v>166</v>
      </c>
      <c r="G243" s="20">
        <v>1</v>
      </c>
      <c r="H243" s="21">
        <v>16495.2</v>
      </c>
      <c r="I243" s="21">
        <v>16495.2</v>
      </c>
      <c r="J243" s="22" t="s">
        <v>14</v>
      </c>
    </row>
    <row r="244" spans="3:10" s="1" customFormat="1" ht="15">
      <c r="C244" s="16">
        <f>DATE(2007,9,29)</f>
        <v>39354</v>
      </c>
      <c r="D244" s="17">
        <v>166234</v>
      </c>
      <c r="E244" s="18" t="s">
        <v>12</v>
      </c>
      <c r="F244" s="19" t="s">
        <v>166</v>
      </c>
      <c r="G244" s="20">
        <v>1</v>
      </c>
      <c r="H244" s="21">
        <v>16495.2</v>
      </c>
      <c r="I244" s="21">
        <v>16495.2</v>
      </c>
      <c r="J244" s="22" t="s">
        <v>14</v>
      </c>
    </row>
    <row r="245" spans="3:10" s="1" customFormat="1" ht="15">
      <c r="C245" s="16">
        <f>DATE(2007,11,19)</f>
        <v>39405</v>
      </c>
      <c r="D245" s="17" t="s">
        <v>167</v>
      </c>
      <c r="E245" s="18" t="s">
        <v>12</v>
      </c>
      <c r="F245" s="19" t="s">
        <v>168</v>
      </c>
      <c r="G245" s="20">
        <v>1</v>
      </c>
      <c r="H245" s="21">
        <v>32593.68</v>
      </c>
      <c r="I245" s="21">
        <v>32593.68</v>
      </c>
      <c r="J245" s="22" t="s">
        <v>14</v>
      </c>
    </row>
    <row r="246" spans="3:10" s="1" customFormat="1" ht="15">
      <c r="C246" s="16">
        <f>DATE(2007,11,19)</f>
        <v>39405</v>
      </c>
      <c r="D246" s="17" t="s">
        <v>169</v>
      </c>
      <c r="E246" s="18" t="s">
        <v>12</v>
      </c>
      <c r="F246" s="19" t="s">
        <v>168</v>
      </c>
      <c r="G246" s="20">
        <v>1</v>
      </c>
      <c r="H246" s="21">
        <v>32593.68</v>
      </c>
      <c r="I246" s="21">
        <v>32593.68</v>
      </c>
      <c r="J246" s="22" t="s">
        <v>14</v>
      </c>
    </row>
    <row r="247" spans="3:10" s="1" customFormat="1" ht="15">
      <c r="C247" s="16">
        <f>DATE(2007,11,19)</f>
        <v>39405</v>
      </c>
      <c r="D247" s="17" t="s">
        <v>170</v>
      </c>
      <c r="E247" s="18" t="s">
        <v>12</v>
      </c>
      <c r="F247" s="19" t="s">
        <v>168</v>
      </c>
      <c r="G247" s="20">
        <v>1</v>
      </c>
      <c r="H247" s="21">
        <v>32593.68</v>
      </c>
      <c r="I247" s="21">
        <v>32593.68</v>
      </c>
      <c r="J247" s="22" t="s">
        <v>14</v>
      </c>
    </row>
    <row r="248" spans="3:10" s="1" customFormat="1" ht="15">
      <c r="C248" s="16">
        <f>DATE(2007,11,19)</f>
        <v>39405</v>
      </c>
      <c r="D248" s="17" t="s">
        <v>171</v>
      </c>
      <c r="E248" s="18" t="s">
        <v>12</v>
      </c>
      <c r="F248" s="19" t="s">
        <v>172</v>
      </c>
      <c r="G248" s="20">
        <v>1</v>
      </c>
      <c r="H248" s="21">
        <v>11058.57</v>
      </c>
      <c r="I248" s="21">
        <v>11058.57</v>
      </c>
      <c r="J248" s="22" t="s">
        <v>14</v>
      </c>
    </row>
    <row r="249" spans="3:10" s="1" customFormat="1" ht="15">
      <c r="C249" s="16">
        <f>DATE(2007,11,19)</f>
        <v>39405</v>
      </c>
      <c r="D249" s="17" t="s">
        <v>173</v>
      </c>
      <c r="E249" s="18" t="s">
        <v>12</v>
      </c>
      <c r="F249" s="19" t="s">
        <v>172</v>
      </c>
      <c r="G249" s="20">
        <v>1</v>
      </c>
      <c r="H249" s="21">
        <v>11058.57</v>
      </c>
      <c r="I249" s="21">
        <v>11058.57</v>
      </c>
      <c r="J249" s="22" t="s">
        <v>14</v>
      </c>
    </row>
    <row r="250" spans="3:10" s="1" customFormat="1" ht="15">
      <c r="C250" s="16">
        <f>DATE(2007,11,26)</f>
        <v>39412</v>
      </c>
      <c r="D250" s="17" t="s">
        <v>174</v>
      </c>
      <c r="E250" s="18" t="s">
        <v>12</v>
      </c>
      <c r="F250" s="19" t="s">
        <v>175</v>
      </c>
      <c r="G250" s="20">
        <v>1</v>
      </c>
      <c r="H250" s="21">
        <v>27608</v>
      </c>
      <c r="I250" s="21">
        <v>27608</v>
      </c>
      <c r="J250" s="22" t="s">
        <v>14</v>
      </c>
    </row>
    <row r="251" spans="3:10" s="1" customFormat="1" ht="15">
      <c r="C251" s="16">
        <f>DATE(2007,12,11)</f>
        <v>39427</v>
      </c>
      <c r="D251" s="17">
        <v>165079</v>
      </c>
      <c r="E251" s="18" t="s">
        <v>12</v>
      </c>
      <c r="F251" s="19" t="s">
        <v>176</v>
      </c>
      <c r="G251" s="20">
        <v>1</v>
      </c>
      <c r="H251" s="21">
        <v>7521.15</v>
      </c>
      <c r="I251" s="21">
        <v>7521.15</v>
      </c>
      <c r="J251" s="22" t="s">
        <v>14</v>
      </c>
    </row>
    <row r="252" spans="3:10" s="1" customFormat="1" ht="15">
      <c r="C252" s="16">
        <f>DATE(2007,12,27)</f>
        <v>39443</v>
      </c>
      <c r="D252" s="17" t="s">
        <v>177</v>
      </c>
      <c r="E252" s="18" t="s">
        <v>12</v>
      </c>
      <c r="F252" s="19" t="s">
        <v>178</v>
      </c>
      <c r="G252" s="20">
        <v>1</v>
      </c>
      <c r="H252" s="21">
        <v>75547.56</v>
      </c>
      <c r="I252" s="21">
        <v>75547.56</v>
      </c>
      <c r="J252" s="22" t="s">
        <v>14</v>
      </c>
    </row>
    <row r="253" spans="3:10" s="1" customFormat="1" ht="15">
      <c r="C253" s="16">
        <f>DATE(2007,12,27)</f>
        <v>39443</v>
      </c>
      <c r="D253" s="17" t="s">
        <v>179</v>
      </c>
      <c r="E253" s="18" t="s">
        <v>12</v>
      </c>
      <c r="F253" s="19" t="s">
        <v>178</v>
      </c>
      <c r="G253" s="20">
        <v>1</v>
      </c>
      <c r="H253" s="21">
        <v>75547.56</v>
      </c>
      <c r="I253" s="21">
        <v>75547.56</v>
      </c>
      <c r="J253" s="22" t="s">
        <v>14</v>
      </c>
    </row>
    <row r="254" spans="3:10" s="1" customFormat="1" ht="15">
      <c r="C254" s="16">
        <f t="shared" ref="C254:C317" si="12">DATE(2008,1,22)</f>
        <v>39469</v>
      </c>
      <c r="D254" s="17">
        <v>165996</v>
      </c>
      <c r="E254" s="18" t="s">
        <v>12</v>
      </c>
      <c r="F254" s="19" t="s">
        <v>180</v>
      </c>
      <c r="G254" s="20">
        <v>1</v>
      </c>
      <c r="H254" s="21">
        <v>16651.57</v>
      </c>
      <c r="I254" s="21">
        <v>16651.57</v>
      </c>
      <c r="J254" s="22" t="s">
        <v>14</v>
      </c>
    </row>
    <row r="255" spans="3:10" s="1" customFormat="1" ht="15">
      <c r="C255" s="16">
        <f t="shared" si="12"/>
        <v>39469</v>
      </c>
      <c r="D255" s="17">
        <v>165961</v>
      </c>
      <c r="E255" s="18" t="s">
        <v>12</v>
      </c>
      <c r="F255" s="19" t="s">
        <v>180</v>
      </c>
      <c r="G255" s="20">
        <v>1</v>
      </c>
      <c r="H255" s="21">
        <v>16651.57</v>
      </c>
      <c r="I255" s="21">
        <v>16651.57</v>
      </c>
      <c r="J255" s="22" t="s">
        <v>14</v>
      </c>
    </row>
    <row r="256" spans="3:10" s="1" customFormat="1" ht="15">
      <c r="C256" s="16">
        <f t="shared" si="12"/>
        <v>39469</v>
      </c>
      <c r="D256" s="17">
        <v>166318</v>
      </c>
      <c r="E256" s="18" t="s">
        <v>12</v>
      </c>
      <c r="F256" s="19" t="s">
        <v>181</v>
      </c>
      <c r="G256" s="20">
        <v>1</v>
      </c>
      <c r="H256" s="21">
        <v>16651.169999999998</v>
      </c>
      <c r="I256" s="21">
        <v>16651.169999999998</v>
      </c>
      <c r="J256" s="22" t="s">
        <v>14</v>
      </c>
    </row>
    <row r="257" spans="3:10" s="1" customFormat="1" ht="15">
      <c r="C257" s="16">
        <f t="shared" si="12"/>
        <v>39469</v>
      </c>
      <c r="D257" s="17">
        <v>166319</v>
      </c>
      <c r="E257" s="18" t="s">
        <v>12</v>
      </c>
      <c r="F257" s="19" t="s">
        <v>181</v>
      </c>
      <c r="G257" s="20">
        <v>1</v>
      </c>
      <c r="H257" s="21">
        <v>16651.169999999998</v>
      </c>
      <c r="I257" s="21">
        <v>16651.169999999998</v>
      </c>
      <c r="J257" s="22" t="s">
        <v>14</v>
      </c>
    </row>
    <row r="258" spans="3:10" s="1" customFormat="1" ht="15">
      <c r="C258" s="16">
        <f t="shared" si="12"/>
        <v>39469</v>
      </c>
      <c r="D258" s="17">
        <v>166131</v>
      </c>
      <c r="E258" s="18" t="s">
        <v>12</v>
      </c>
      <c r="F258" s="19" t="s">
        <v>181</v>
      </c>
      <c r="G258" s="20">
        <v>1</v>
      </c>
      <c r="H258" s="21">
        <v>16651.169999999998</v>
      </c>
      <c r="I258" s="21">
        <v>16651.169999999998</v>
      </c>
      <c r="J258" s="22" t="s">
        <v>14</v>
      </c>
    </row>
    <row r="259" spans="3:10" s="1" customFormat="1" ht="15">
      <c r="C259" s="16">
        <f t="shared" si="12"/>
        <v>39469</v>
      </c>
      <c r="D259" s="17">
        <v>165942</v>
      </c>
      <c r="E259" s="18" t="s">
        <v>12</v>
      </c>
      <c r="F259" s="19" t="s">
        <v>181</v>
      </c>
      <c r="G259" s="20">
        <v>1</v>
      </c>
      <c r="H259" s="21">
        <v>16651.169999999998</v>
      </c>
      <c r="I259" s="21">
        <v>16651.169999999998</v>
      </c>
      <c r="J259" s="22" t="s">
        <v>14</v>
      </c>
    </row>
    <row r="260" spans="3:10" s="1" customFormat="1" ht="15">
      <c r="C260" s="16">
        <f t="shared" si="12"/>
        <v>39469</v>
      </c>
      <c r="D260" s="17">
        <v>165969</v>
      </c>
      <c r="E260" s="18" t="s">
        <v>12</v>
      </c>
      <c r="F260" s="19" t="s">
        <v>181</v>
      </c>
      <c r="G260" s="20">
        <v>1</v>
      </c>
      <c r="H260" s="21">
        <v>16651.169999999998</v>
      </c>
      <c r="I260" s="21">
        <v>16651.169999999998</v>
      </c>
      <c r="J260" s="22" t="s">
        <v>14</v>
      </c>
    </row>
    <row r="261" spans="3:10" s="1" customFormat="1" ht="15">
      <c r="C261" s="16">
        <f t="shared" si="12"/>
        <v>39469</v>
      </c>
      <c r="D261" s="17">
        <v>165957</v>
      </c>
      <c r="E261" s="18" t="s">
        <v>12</v>
      </c>
      <c r="F261" s="19" t="s">
        <v>182</v>
      </c>
      <c r="G261" s="20">
        <v>1</v>
      </c>
      <c r="H261" s="21">
        <v>16651.57</v>
      </c>
      <c r="I261" s="21">
        <v>16651.57</v>
      </c>
      <c r="J261" s="22" t="s">
        <v>14</v>
      </c>
    </row>
    <row r="262" spans="3:10" s="1" customFormat="1" ht="15">
      <c r="C262" s="16">
        <f t="shared" si="12"/>
        <v>39469</v>
      </c>
      <c r="D262" s="17">
        <v>166325</v>
      </c>
      <c r="E262" s="18" t="s">
        <v>12</v>
      </c>
      <c r="F262" s="19" t="s">
        <v>183</v>
      </c>
      <c r="G262" s="20">
        <v>1</v>
      </c>
      <c r="H262" s="21">
        <v>15700.06</v>
      </c>
      <c r="I262" s="21">
        <v>15700.06</v>
      </c>
      <c r="J262" s="22" t="s">
        <v>14</v>
      </c>
    </row>
    <row r="263" spans="3:10" s="1" customFormat="1" ht="15">
      <c r="C263" s="16">
        <f t="shared" si="12"/>
        <v>39469</v>
      </c>
      <c r="D263" s="17">
        <v>165949</v>
      </c>
      <c r="E263" s="18" t="s">
        <v>12</v>
      </c>
      <c r="F263" s="19" t="s">
        <v>184</v>
      </c>
      <c r="G263" s="20">
        <v>1</v>
      </c>
      <c r="H263" s="21">
        <v>16651.57</v>
      </c>
      <c r="I263" s="21">
        <v>16651.57</v>
      </c>
      <c r="J263" s="22" t="s">
        <v>14</v>
      </c>
    </row>
    <row r="264" spans="3:10" s="1" customFormat="1" ht="15">
      <c r="C264" s="16">
        <f t="shared" si="12"/>
        <v>39469</v>
      </c>
      <c r="D264" s="17">
        <v>166328</v>
      </c>
      <c r="E264" s="18" t="s">
        <v>12</v>
      </c>
      <c r="F264" s="19" t="s">
        <v>185</v>
      </c>
      <c r="G264" s="20">
        <v>1</v>
      </c>
      <c r="H264" s="21">
        <v>16651.57</v>
      </c>
      <c r="I264" s="21">
        <v>16651.57</v>
      </c>
      <c r="J264" s="22" t="s">
        <v>14</v>
      </c>
    </row>
    <row r="265" spans="3:10" s="1" customFormat="1" ht="15">
      <c r="C265" s="16">
        <f t="shared" si="12"/>
        <v>39469</v>
      </c>
      <c r="D265" s="17">
        <v>166483</v>
      </c>
      <c r="E265" s="18" t="s">
        <v>12</v>
      </c>
      <c r="F265" s="19" t="s">
        <v>186</v>
      </c>
      <c r="G265" s="20">
        <v>1</v>
      </c>
      <c r="H265" s="21">
        <v>14940.12</v>
      </c>
      <c r="I265" s="21">
        <v>14940.12</v>
      </c>
      <c r="J265" s="22" t="s">
        <v>14</v>
      </c>
    </row>
    <row r="266" spans="3:10" s="1" customFormat="1" ht="15">
      <c r="C266" s="16">
        <f t="shared" si="12"/>
        <v>39469</v>
      </c>
      <c r="D266" s="17">
        <v>166333</v>
      </c>
      <c r="E266" s="18" t="s">
        <v>12</v>
      </c>
      <c r="F266" s="19" t="s">
        <v>187</v>
      </c>
      <c r="G266" s="20">
        <v>1</v>
      </c>
      <c r="H266" s="21">
        <v>61277</v>
      </c>
      <c r="I266" s="21">
        <v>61277</v>
      </c>
      <c r="J266" s="22" t="s">
        <v>14</v>
      </c>
    </row>
    <row r="267" spans="3:10" s="1" customFormat="1" ht="15">
      <c r="C267" s="16">
        <f t="shared" si="12"/>
        <v>39469</v>
      </c>
      <c r="D267" s="17">
        <v>166113</v>
      </c>
      <c r="E267" s="18" t="s">
        <v>12</v>
      </c>
      <c r="F267" s="19" t="s">
        <v>187</v>
      </c>
      <c r="G267" s="20">
        <v>1</v>
      </c>
      <c r="H267" s="21">
        <v>61277</v>
      </c>
      <c r="I267" s="21">
        <v>61277</v>
      </c>
      <c r="J267" s="22" t="s">
        <v>14</v>
      </c>
    </row>
    <row r="268" spans="3:10" s="1" customFormat="1" ht="15">
      <c r="C268" s="16">
        <f t="shared" si="12"/>
        <v>39469</v>
      </c>
      <c r="D268" s="17">
        <v>167631</v>
      </c>
      <c r="E268" s="18" t="s">
        <v>12</v>
      </c>
      <c r="F268" s="19" t="s">
        <v>188</v>
      </c>
      <c r="G268" s="20">
        <v>1</v>
      </c>
      <c r="H268" s="21">
        <v>39296.559999999998</v>
      </c>
      <c r="I268" s="21">
        <v>39296.559999999998</v>
      </c>
      <c r="J268" s="22" t="s">
        <v>14</v>
      </c>
    </row>
    <row r="269" spans="3:10" s="1" customFormat="1" ht="15">
      <c r="C269" s="16">
        <f t="shared" si="12"/>
        <v>39469</v>
      </c>
      <c r="D269" s="17">
        <v>166725</v>
      </c>
      <c r="E269" s="18" t="s">
        <v>12</v>
      </c>
      <c r="F269" s="19" t="s">
        <v>189</v>
      </c>
      <c r="G269" s="20">
        <v>1</v>
      </c>
      <c r="H269" s="21">
        <v>51857.32</v>
      </c>
      <c r="I269" s="21">
        <v>51857.32</v>
      </c>
      <c r="J269" s="22" t="s">
        <v>14</v>
      </c>
    </row>
    <row r="270" spans="3:10" s="1" customFormat="1" ht="15">
      <c r="C270" s="16">
        <f t="shared" si="12"/>
        <v>39469</v>
      </c>
      <c r="D270" s="17">
        <v>166680</v>
      </c>
      <c r="E270" s="18" t="s">
        <v>12</v>
      </c>
      <c r="F270" s="19" t="s">
        <v>190</v>
      </c>
      <c r="G270" s="20">
        <v>1</v>
      </c>
      <c r="H270" s="21">
        <v>20362.400000000001</v>
      </c>
      <c r="I270" s="21">
        <v>20362.400000000001</v>
      </c>
      <c r="J270" s="22" t="s">
        <v>14</v>
      </c>
    </row>
    <row r="271" spans="3:10" s="1" customFormat="1" ht="15">
      <c r="C271" s="16">
        <f t="shared" si="12"/>
        <v>39469</v>
      </c>
      <c r="D271" s="17">
        <v>167657</v>
      </c>
      <c r="E271" s="18" t="s">
        <v>12</v>
      </c>
      <c r="F271" s="19" t="s">
        <v>191</v>
      </c>
      <c r="G271" s="20">
        <v>1</v>
      </c>
      <c r="H271" s="21">
        <v>39297.75</v>
      </c>
      <c r="I271" s="21">
        <v>39297.75</v>
      </c>
      <c r="J271" s="22" t="s">
        <v>14</v>
      </c>
    </row>
    <row r="272" spans="3:10" s="1" customFormat="1" ht="15">
      <c r="C272" s="16">
        <f t="shared" si="12"/>
        <v>39469</v>
      </c>
      <c r="D272" s="17">
        <v>167634</v>
      </c>
      <c r="E272" s="18" t="s">
        <v>12</v>
      </c>
      <c r="F272" s="19" t="s">
        <v>192</v>
      </c>
      <c r="G272" s="20">
        <v>1</v>
      </c>
      <c r="H272" s="21">
        <v>105569.86</v>
      </c>
      <c r="I272" s="21">
        <v>105569.86</v>
      </c>
      <c r="J272" s="22" t="s">
        <v>14</v>
      </c>
    </row>
    <row r="273" spans="3:10" s="1" customFormat="1" ht="15">
      <c r="C273" s="16">
        <f t="shared" si="12"/>
        <v>39469</v>
      </c>
      <c r="D273" s="17">
        <v>167638</v>
      </c>
      <c r="E273" s="18" t="s">
        <v>12</v>
      </c>
      <c r="F273" s="19" t="s">
        <v>193</v>
      </c>
      <c r="G273" s="20">
        <v>1</v>
      </c>
      <c r="H273" s="21">
        <v>105569.86</v>
      </c>
      <c r="I273" s="21">
        <v>105569.86</v>
      </c>
      <c r="J273" s="22" t="s">
        <v>14</v>
      </c>
    </row>
    <row r="274" spans="3:10" s="1" customFormat="1" ht="15">
      <c r="C274" s="16">
        <f t="shared" si="12"/>
        <v>39469</v>
      </c>
      <c r="D274" s="17">
        <v>166115</v>
      </c>
      <c r="E274" s="18" t="s">
        <v>12</v>
      </c>
      <c r="F274" s="19" t="s">
        <v>194</v>
      </c>
      <c r="G274" s="20">
        <v>1</v>
      </c>
      <c r="H274" s="21">
        <v>31114.15</v>
      </c>
      <c r="I274" s="21">
        <v>31114.15</v>
      </c>
      <c r="J274" s="22" t="s">
        <v>14</v>
      </c>
    </row>
    <row r="275" spans="3:10" s="1" customFormat="1" ht="15">
      <c r="C275" s="16">
        <f t="shared" si="12"/>
        <v>39469</v>
      </c>
      <c r="D275" s="17">
        <v>166119</v>
      </c>
      <c r="E275" s="18" t="s">
        <v>12</v>
      </c>
      <c r="F275" s="19" t="s">
        <v>195</v>
      </c>
      <c r="G275" s="20">
        <v>1</v>
      </c>
      <c r="H275" s="21">
        <v>31114.15</v>
      </c>
      <c r="I275" s="21">
        <v>31114.15</v>
      </c>
      <c r="J275" s="22" t="s">
        <v>14</v>
      </c>
    </row>
    <row r="276" spans="3:10" s="1" customFormat="1" ht="15">
      <c r="C276" s="16">
        <f t="shared" si="12"/>
        <v>39469</v>
      </c>
      <c r="D276" s="17">
        <v>166116</v>
      </c>
      <c r="E276" s="18" t="s">
        <v>12</v>
      </c>
      <c r="F276" s="19" t="s">
        <v>195</v>
      </c>
      <c r="G276" s="20">
        <v>1</v>
      </c>
      <c r="H276" s="21">
        <v>31114.15</v>
      </c>
      <c r="I276" s="21">
        <v>31114.15</v>
      </c>
      <c r="J276" s="22" t="s">
        <v>14</v>
      </c>
    </row>
    <row r="277" spans="3:10" s="1" customFormat="1" ht="15">
      <c r="C277" s="16">
        <f t="shared" si="12"/>
        <v>39469</v>
      </c>
      <c r="D277" s="17">
        <v>166130</v>
      </c>
      <c r="E277" s="18" t="s">
        <v>12</v>
      </c>
      <c r="F277" s="19" t="s">
        <v>195</v>
      </c>
      <c r="G277" s="20">
        <v>1</v>
      </c>
      <c r="H277" s="21">
        <v>31114.15</v>
      </c>
      <c r="I277" s="21">
        <v>31114.15</v>
      </c>
      <c r="J277" s="22" t="s">
        <v>14</v>
      </c>
    </row>
    <row r="278" spans="3:10" s="1" customFormat="1" ht="15">
      <c r="C278" s="16">
        <f t="shared" si="12"/>
        <v>39469</v>
      </c>
      <c r="D278" s="17">
        <v>166118</v>
      </c>
      <c r="E278" s="18" t="s">
        <v>12</v>
      </c>
      <c r="F278" s="19" t="s">
        <v>195</v>
      </c>
      <c r="G278" s="20">
        <v>1</v>
      </c>
      <c r="H278" s="21">
        <v>31114.15</v>
      </c>
      <c r="I278" s="21">
        <v>31114.15</v>
      </c>
      <c r="J278" s="22" t="s">
        <v>14</v>
      </c>
    </row>
    <row r="279" spans="3:10" s="1" customFormat="1" ht="15">
      <c r="C279" s="16">
        <f t="shared" si="12"/>
        <v>39469</v>
      </c>
      <c r="D279" s="17">
        <v>166114</v>
      </c>
      <c r="E279" s="18" t="s">
        <v>12</v>
      </c>
      <c r="F279" s="19" t="s">
        <v>196</v>
      </c>
      <c r="G279" s="20">
        <v>1</v>
      </c>
      <c r="H279" s="21">
        <v>31114.15</v>
      </c>
      <c r="I279" s="21">
        <v>31114.15</v>
      </c>
      <c r="J279" s="22" t="s">
        <v>14</v>
      </c>
    </row>
    <row r="280" spans="3:10" s="1" customFormat="1" ht="15">
      <c r="C280" s="16">
        <f t="shared" si="12"/>
        <v>39469</v>
      </c>
      <c r="D280" s="17">
        <v>166148</v>
      </c>
      <c r="E280" s="18" t="s">
        <v>12</v>
      </c>
      <c r="F280" s="19" t="s">
        <v>196</v>
      </c>
      <c r="G280" s="20">
        <v>1</v>
      </c>
      <c r="H280" s="21">
        <v>31114.15</v>
      </c>
      <c r="I280" s="21">
        <v>31114.15</v>
      </c>
      <c r="J280" s="22" t="s">
        <v>14</v>
      </c>
    </row>
    <row r="281" spans="3:10" s="1" customFormat="1" ht="15">
      <c r="C281" s="16">
        <f t="shared" si="12"/>
        <v>39469</v>
      </c>
      <c r="D281" s="17">
        <v>166111</v>
      </c>
      <c r="E281" s="18" t="s">
        <v>12</v>
      </c>
      <c r="F281" s="19" t="s">
        <v>196</v>
      </c>
      <c r="G281" s="20">
        <v>1</v>
      </c>
      <c r="H281" s="21">
        <v>31114.15</v>
      </c>
      <c r="I281" s="21">
        <v>31114.15</v>
      </c>
      <c r="J281" s="22" t="s">
        <v>14</v>
      </c>
    </row>
    <row r="282" spans="3:10" s="1" customFormat="1" ht="15">
      <c r="C282" s="16">
        <f t="shared" si="12"/>
        <v>39469</v>
      </c>
      <c r="D282" s="17">
        <v>166107</v>
      </c>
      <c r="E282" s="18" t="s">
        <v>12</v>
      </c>
      <c r="F282" s="19" t="s">
        <v>196</v>
      </c>
      <c r="G282" s="20">
        <v>1</v>
      </c>
      <c r="H282" s="21">
        <v>31114.15</v>
      </c>
      <c r="I282" s="21">
        <v>31114.15</v>
      </c>
      <c r="J282" s="22" t="s">
        <v>14</v>
      </c>
    </row>
    <row r="283" spans="3:10" s="1" customFormat="1" ht="15">
      <c r="C283" s="16">
        <f t="shared" si="12"/>
        <v>39469</v>
      </c>
      <c r="D283" s="17">
        <v>166109</v>
      </c>
      <c r="E283" s="18" t="s">
        <v>12</v>
      </c>
      <c r="F283" s="19" t="s">
        <v>196</v>
      </c>
      <c r="G283" s="20">
        <v>1</v>
      </c>
      <c r="H283" s="21">
        <v>31114.15</v>
      </c>
      <c r="I283" s="21">
        <v>31114.15</v>
      </c>
      <c r="J283" s="22" t="s">
        <v>14</v>
      </c>
    </row>
    <row r="284" spans="3:10" s="1" customFormat="1" ht="15">
      <c r="C284" s="16">
        <f t="shared" si="12"/>
        <v>39469</v>
      </c>
      <c r="D284" s="17">
        <v>166109</v>
      </c>
      <c r="E284" s="18" t="s">
        <v>12</v>
      </c>
      <c r="F284" s="19" t="s">
        <v>196</v>
      </c>
      <c r="G284" s="20">
        <v>1</v>
      </c>
      <c r="H284" s="21">
        <v>31114.15</v>
      </c>
      <c r="I284" s="21">
        <v>31114.15</v>
      </c>
      <c r="J284" s="22" t="s">
        <v>14</v>
      </c>
    </row>
    <row r="285" spans="3:10" s="1" customFormat="1" ht="15">
      <c r="C285" s="16">
        <f t="shared" si="12"/>
        <v>39469</v>
      </c>
      <c r="D285" s="17">
        <v>166123</v>
      </c>
      <c r="E285" s="18" t="s">
        <v>12</v>
      </c>
      <c r="F285" s="19" t="s">
        <v>197</v>
      </c>
      <c r="G285" s="20">
        <v>1</v>
      </c>
      <c r="H285" s="21">
        <v>31114.15</v>
      </c>
      <c r="I285" s="21">
        <v>31114.15</v>
      </c>
      <c r="J285" s="22" t="s">
        <v>14</v>
      </c>
    </row>
    <row r="286" spans="3:10" s="1" customFormat="1" ht="15">
      <c r="C286" s="16">
        <f t="shared" si="12"/>
        <v>39469</v>
      </c>
      <c r="D286" s="17">
        <v>166117</v>
      </c>
      <c r="E286" s="18" t="s">
        <v>12</v>
      </c>
      <c r="F286" s="19" t="s">
        <v>198</v>
      </c>
      <c r="G286" s="20">
        <v>1</v>
      </c>
      <c r="H286" s="21">
        <v>31114.23</v>
      </c>
      <c r="I286" s="21">
        <v>31114.23</v>
      </c>
      <c r="J286" s="22" t="s">
        <v>14</v>
      </c>
    </row>
    <row r="287" spans="3:10" s="1" customFormat="1" ht="15">
      <c r="C287" s="16">
        <f t="shared" si="12"/>
        <v>39469</v>
      </c>
      <c r="D287" s="17">
        <v>166117</v>
      </c>
      <c r="E287" s="18" t="s">
        <v>12</v>
      </c>
      <c r="F287" s="19" t="s">
        <v>198</v>
      </c>
      <c r="G287" s="20">
        <v>1</v>
      </c>
      <c r="H287" s="21">
        <v>31114.23</v>
      </c>
      <c r="I287" s="21">
        <v>31114.23</v>
      </c>
      <c r="J287" s="22" t="s">
        <v>14</v>
      </c>
    </row>
    <row r="288" spans="3:10" s="1" customFormat="1" ht="15">
      <c r="C288" s="16">
        <f t="shared" si="12"/>
        <v>39469</v>
      </c>
      <c r="D288" s="17">
        <v>166122</v>
      </c>
      <c r="E288" s="18" t="s">
        <v>12</v>
      </c>
      <c r="F288" s="19" t="s">
        <v>198</v>
      </c>
      <c r="G288" s="20">
        <v>1</v>
      </c>
      <c r="H288" s="21">
        <v>31114.23</v>
      </c>
      <c r="I288" s="21">
        <v>31114.23</v>
      </c>
      <c r="J288" s="22" t="s">
        <v>14</v>
      </c>
    </row>
    <row r="289" spans="3:10" s="1" customFormat="1" ht="15">
      <c r="C289" s="16">
        <f t="shared" si="12"/>
        <v>39469</v>
      </c>
      <c r="D289" s="17">
        <v>166126</v>
      </c>
      <c r="E289" s="18" t="s">
        <v>12</v>
      </c>
      <c r="F289" s="19" t="s">
        <v>198</v>
      </c>
      <c r="G289" s="20">
        <v>1</v>
      </c>
      <c r="H289" s="21">
        <v>31114.23</v>
      </c>
      <c r="I289" s="21">
        <v>31114.23</v>
      </c>
      <c r="J289" s="22" t="s">
        <v>14</v>
      </c>
    </row>
    <row r="290" spans="3:10" s="1" customFormat="1" ht="15">
      <c r="C290" s="16">
        <f t="shared" si="12"/>
        <v>39469</v>
      </c>
      <c r="D290" s="17">
        <v>166112</v>
      </c>
      <c r="E290" s="18" t="s">
        <v>12</v>
      </c>
      <c r="F290" s="19" t="s">
        <v>198</v>
      </c>
      <c r="G290" s="20">
        <v>1</v>
      </c>
      <c r="H290" s="21">
        <v>31114.23</v>
      </c>
      <c r="I290" s="21">
        <v>31114.23</v>
      </c>
      <c r="J290" s="22" t="s">
        <v>14</v>
      </c>
    </row>
    <row r="291" spans="3:10" s="1" customFormat="1" ht="15">
      <c r="C291" s="16">
        <f t="shared" si="12"/>
        <v>39469</v>
      </c>
      <c r="D291" s="17">
        <v>166128</v>
      </c>
      <c r="E291" s="18" t="s">
        <v>12</v>
      </c>
      <c r="F291" s="19" t="s">
        <v>198</v>
      </c>
      <c r="G291" s="20">
        <v>1</v>
      </c>
      <c r="H291" s="21">
        <v>31114.23</v>
      </c>
      <c r="I291" s="21">
        <v>31114.23</v>
      </c>
      <c r="J291" s="22" t="s">
        <v>14</v>
      </c>
    </row>
    <row r="292" spans="3:10" s="1" customFormat="1" ht="15">
      <c r="C292" s="16">
        <f t="shared" si="12"/>
        <v>39469</v>
      </c>
      <c r="D292" s="17">
        <v>166110</v>
      </c>
      <c r="E292" s="18" t="s">
        <v>12</v>
      </c>
      <c r="F292" s="19" t="s">
        <v>198</v>
      </c>
      <c r="G292" s="20">
        <v>1</v>
      </c>
      <c r="H292" s="21">
        <v>31114.23</v>
      </c>
      <c r="I292" s="21">
        <v>31114.23</v>
      </c>
      <c r="J292" s="22" t="s">
        <v>14</v>
      </c>
    </row>
    <row r="293" spans="3:10" s="1" customFormat="1" ht="15">
      <c r="C293" s="16">
        <f t="shared" si="12"/>
        <v>39469</v>
      </c>
      <c r="D293" s="17">
        <v>166129</v>
      </c>
      <c r="E293" s="18" t="s">
        <v>12</v>
      </c>
      <c r="F293" s="19" t="s">
        <v>198</v>
      </c>
      <c r="G293" s="20">
        <v>1</v>
      </c>
      <c r="H293" s="21">
        <v>31114.23</v>
      </c>
      <c r="I293" s="21">
        <v>31114.23</v>
      </c>
      <c r="J293" s="22" t="s">
        <v>14</v>
      </c>
    </row>
    <row r="294" spans="3:10" s="1" customFormat="1" ht="15">
      <c r="C294" s="16">
        <f t="shared" si="12"/>
        <v>39469</v>
      </c>
      <c r="D294" s="17">
        <v>166127</v>
      </c>
      <c r="E294" s="18" t="s">
        <v>12</v>
      </c>
      <c r="F294" s="19" t="s">
        <v>198</v>
      </c>
      <c r="G294" s="20">
        <v>1</v>
      </c>
      <c r="H294" s="21">
        <v>31114.23</v>
      </c>
      <c r="I294" s="21">
        <v>31114.23</v>
      </c>
      <c r="J294" s="22" t="s">
        <v>14</v>
      </c>
    </row>
    <row r="295" spans="3:10" s="1" customFormat="1" ht="15">
      <c r="C295" s="16">
        <f t="shared" si="12"/>
        <v>39469</v>
      </c>
      <c r="D295" s="17">
        <v>166124</v>
      </c>
      <c r="E295" s="18" t="s">
        <v>12</v>
      </c>
      <c r="F295" s="19" t="s">
        <v>198</v>
      </c>
      <c r="G295" s="20">
        <v>1</v>
      </c>
      <c r="H295" s="21">
        <v>31114.23</v>
      </c>
      <c r="I295" s="21">
        <v>31114.23</v>
      </c>
      <c r="J295" s="22" t="s">
        <v>14</v>
      </c>
    </row>
    <row r="296" spans="3:10" s="1" customFormat="1" ht="15">
      <c r="C296" s="16">
        <f t="shared" si="12"/>
        <v>39469</v>
      </c>
      <c r="D296" s="17">
        <v>166121</v>
      </c>
      <c r="E296" s="18" t="s">
        <v>12</v>
      </c>
      <c r="F296" s="19" t="s">
        <v>198</v>
      </c>
      <c r="G296" s="20">
        <v>1</v>
      </c>
      <c r="H296" s="21">
        <v>31114.23</v>
      </c>
      <c r="I296" s="21">
        <v>31114.23</v>
      </c>
      <c r="J296" s="22" t="s">
        <v>14</v>
      </c>
    </row>
    <row r="297" spans="3:10" s="1" customFormat="1" ht="15">
      <c r="C297" s="16">
        <f t="shared" si="12"/>
        <v>39469</v>
      </c>
      <c r="D297" s="17">
        <v>166452</v>
      </c>
      <c r="E297" s="18" t="s">
        <v>12</v>
      </c>
      <c r="F297" s="19" t="s">
        <v>199</v>
      </c>
      <c r="G297" s="20">
        <v>1</v>
      </c>
      <c r="H297" s="21">
        <v>7312.25</v>
      </c>
      <c r="I297" s="21">
        <v>7312.25</v>
      </c>
      <c r="J297" s="22" t="s">
        <v>14</v>
      </c>
    </row>
    <row r="298" spans="3:10" s="1" customFormat="1" ht="15">
      <c r="C298" s="16">
        <f t="shared" si="12"/>
        <v>39469</v>
      </c>
      <c r="D298" s="17">
        <v>166453</v>
      </c>
      <c r="E298" s="18" t="s">
        <v>12</v>
      </c>
      <c r="F298" s="19" t="s">
        <v>199</v>
      </c>
      <c r="G298" s="20">
        <v>1</v>
      </c>
      <c r="H298" s="21">
        <v>7312.25</v>
      </c>
      <c r="I298" s="21">
        <v>7312.25</v>
      </c>
      <c r="J298" s="22" t="s">
        <v>14</v>
      </c>
    </row>
    <row r="299" spans="3:10" s="1" customFormat="1" ht="15">
      <c r="C299" s="16">
        <f t="shared" si="12"/>
        <v>39469</v>
      </c>
      <c r="D299" s="17">
        <v>166456</v>
      </c>
      <c r="E299" s="18" t="s">
        <v>12</v>
      </c>
      <c r="F299" s="19" t="s">
        <v>199</v>
      </c>
      <c r="G299" s="20">
        <v>1</v>
      </c>
      <c r="H299" s="21">
        <v>7312.25</v>
      </c>
      <c r="I299" s="21">
        <v>7312.25</v>
      </c>
      <c r="J299" s="22" t="s">
        <v>14</v>
      </c>
    </row>
    <row r="300" spans="3:10" s="1" customFormat="1" ht="15">
      <c r="C300" s="16">
        <f t="shared" si="12"/>
        <v>39469</v>
      </c>
      <c r="D300" s="17">
        <v>166455</v>
      </c>
      <c r="E300" s="18" t="s">
        <v>12</v>
      </c>
      <c r="F300" s="19" t="s">
        <v>199</v>
      </c>
      <c r="G300" s="20">
        <v>1</v>
      </c>
      <c r="H300" s="21">
        <v>7312.25</v>
      </c>
      <c r="I300" s="21">
        <v>7312.25</v>
      </c>
      <c r="J300" s="22" t="s">
        <v>14</v>
      </c>
    </row>
    <row r="301" spans="3:10" s="1" customFormat="1" ht="15">
      <c r="C301" s="16">
        <f t="shared" si="12"/>
        <v>39469</v>
      </c>
      <c r="D301" s="17">
        <v>166457</v>
      </c>
      <c r="E301" s="18" t="s">
        <v>12</v>
      </c>
      <c r="F301" s="19" t="s">
        <v>199</v>
      </c>
      <c r="G301" s="20">
        <v>1</v>
      </c>
      <c r="H301" s="21">
        <v>7312.25</v>
      </c>
      <c r="I301" s="21">
        <v>7312.25</v>
      </c>
      <c r="J301" s="22" t="s">
        <v>14</v>
      </c>
    </row>
    <row r="302" spans="3:10" s="1" customFormat="1" ht="15">
      <c r="C302" s="16">
        <f t="shared" si="12"/>
        <v>39469</v>
      </c>
      <c r="D302" s="17">
        <v>166454</v>
      </c>
      <c r="E302" s="18" t="s">
        <v>12</v>
      </c>
      <c r="F302" s="19" t="s">
        <v>199</v>
      </c>
      <c r="G302" s="20">
        <v>1</v>
      </c>
      <c r="H302" s="21">
        <v>7312.25</v>
      </c>
      <c r="I302" s="21">
        <v>7312.25</v>
      </c>
      <c r="J302" s="22" t="s">
        <v>14</v>
      </c>
    </row>
    <row r="303" spans="3:10" s="1" customFormat="1" ht="15">
      <c r="C303" s="16">
        <f t="shared" si="12"/>
        <v>39469</v>
      </c>
      <c r="D303" s="17">
        <v>166392</v>
      </c>
      <c r="E303" s="18" t="s">
        <v>12</v>
      </c>
      <c r="F303" s="19" t="s">
        <v>200</v>
      </c>
      <c r="G303" s="20">
        <v>1</v>
      </c>
      <c r="H303" s="21">
        <v>74027.149999999994</v>
      </c>
      <c r="I303" s="21">
        <v>74027.149999999994</v>
      </c>
      <c r="J303" s="22" t="s">
        <v>14</v>
      </c>
    </row>
    <row r="304" spans="3:10" s="1" customFormat="1" ht="15">
      <c r="C304" s="16">
        <f t="shared" si="12"/>
        <v>39469</v>
      </c>
      <c r="D304" s="17">
        <v>166296</v>
      </c>
      <c r="E304" s="18" t="s">
        <v>12</v>
      </c>
      <c r="F304" s="19" t="s">
        <v>201</v>
      </c>
      <c r="G304" s="20">
        <v>1</v>
      </c>
      <c r="H304" s="21">
        <v>113210.59</v>
      </c>
      <c r="I304" s="21">
        <v>113210.59</v>
      </c>
      <c r="J304" s="22" t="s">
        <v>14</v>
      </c>
    </row>
    <row r="305" spans="3:10" s="1" customFormat="1" ht="15">
      <c r="C305" s="16">
        <f t="shared" si="12"/>
        <v>39469</v>
      </c>
      <c r="D305" s="17">
        <v>166295</v>
      </c>
      <c r="E305" s="18" t="s">
        <v>12</v>
      </c>
      <c r="F305" s="19" t="s">
        <v>201</v>
      </c>
      <c r="G305" s="20">
        <v>1</v>
      </c>
      <c r="H305" s="21">
        <v>113210.59</v>
      </c>
      <c r="I305" s="21">
        <v>113210.59</v>
      </c>
      <c r="J305" s="22" t="s">
        <v>14</v>
      </c>
    </row>
    <row r="306" spans="3:10" s="1" customFormat="1" ht="15">
      <c r="C306" s="16">
        <f t="shared" si="12"/>
        <v>39469</v>
      </c>
      <c r="D306" s="17">
        <v>166682</v>
      </c>
      <c r="E306" s="18" t="s">
        <v>12</v>
      </c>
      <c r="F306" s="19" t="s">
        <v>202</v>
      </c>
      <c r="G306" s="20">
        <v>1</v>
      </c>
      <c r="H306" s="21">
        <v>113210.59</v>
      </c>
      <c r="I306" s="21">
        <v>113210.59</v>
      </c>
      <c r="J306" s="22" t="s">
        <v>14</v>
      </c>
    </row>
    <row r="307" spans="3:10" s="1" customFormat="1" ht="15">
      <c r="C307" s="16">
        <f t="shared" si="12"/>
        <v>39469</v>
      </c>
      <c r="D307" s="17">
        <v>166294</v>
      </c>
      <c r="E307" s="18" t="s">
        <v>12</v>
      </c>
      <c r="F307" s="19" t="s">
        <v>202</v>
      </c>
      <c r="G307" s="20">
        <v>1</v>
      </c>
      <c r="H307" s="21">
        <v>113210.59</v>
      </c>
      <c r="I307" s="21">
        <v>113210.59</v>
      </c>
      <c r="J307" s="22" t="s">
        <v>14</v>
      </c>
    </row>
    <row r="308" spans="3:10" s="1" customFormat="1" ht="15">
      <c r="C308" s="16">
        <f t="shared" si="12"/>
        <v>39469</v>
      </c>
      <c r="D308" s="17">
        <v>166297</v>
      </c>
      <c r="E308" s="18" t="s">
        <v>12</v>
      </c>
      <c r="F308" s="19" t="s">
        <v>202</v>
      </c>
      <c r="G308" s="20">
        <v>1</v>
      </c>
      <c r="H308" s="21">
        <v>113210.59</v>
      </c>
      <c r="I308" s="21">
        <v>113210.59</v>
      </c>
      <c r="J308" s="22" t="s">
        <v>14</v>
      </c>
    </row>
    <row r="309" spans="3:10" s="1" customFormat="1" ht="15">
      <c r="C309" s="16">
        <f t="shared" si="12"/>
        <v>39469</v>
      </c>
      <c r="D309" s="17">
        <v>166268</v>
      </c>
      <c r="E309" s="18" t="s">
        <v>12</v>
      </c>
      <c r="F309" s="19" t="s">
        <v>203</v>
      </c>
      <c r="G309" s="20">
        <v>1</v>
      </c>
      <c r="H309" s="21">
        <v>106359.27</v>
      </c>
      <c r="I309" s="21">
        <v>106359.27</v>
      </c>
      <c r="J309" s="22" t="s">
        <v>14</v>
      </c>
    </row>
    <row r="310" spans="3:10" s="1" customFormat="1" ht="15">
      <c r="C310" s="16">
        <f t="shared" si="12"/>
        <v>39469</v>
      </c>
      <c r="D310" s="17">
        <v>166683</v>
      </c>
      <c r="E310" s="18" t="s">
        <v>12</v>
      </c>
      <c r="F310" s="19" t="s">
        <v>204</v>
      </c>
      <c r="G310" s="20">
        <v>1</v>
      </c>
      <c r="H310" s="21">
        <v>106359.27</v>
      </c>
      <c r="I310" s="21">
        <v>106359.27</v>
      </c>
      <c r="J310" s="22" t="s">
        <v>14</v>
      </c>
    </row>
    <row r="311" spans="3:10" s="1" customFormat="1" ht="15">
      <c r="C311" s="16">
        <f t="shared" si="12"/>
        <v>39469</v>
      </c>
      <c r="D311" s="17">
        <v>166684</v>
      </c>
      <c r="E311" s="18" t="s">
        <v>12</v>
      </c>
      <c r="F311" s="19" t="s">
        <v>204</v>
      </c>
      <c r="G311" s="20">
        <v>1</v>
      </c>
      <c r="H311" s="21">
        <v>106359.27</v>
      </c>
      <c r="I311" s="21">
        <v>106359.27</v>
      </c>
      <c r="J311" s="22" t="s">
        <v>14</v>
      </c>
    </row>
    <row r="312" spans="3:10" s="1" customFormat="1" ht="15">
      <c r="C312" s="16">
        <f t="shared" si="12"/>
        <v>39469</v>
      </c>
      <c r="D312" s="17">
        <v>166271</v>
      </c>
      <c r="E312" s="18" t="s">
        <v>12</v>
      </c>
      <c r="F312" s="19" t="s">
        <v>204</v>
      </c>
      <c r="G312" s="20">
        <v>1</v>
      </c>
      <c r="H312" s="21">
        <v>106359.27</v>
      </c>
      <c r="I312" s="21">
        <v>106359.27</v>
      </c>
      <c r="J312" s="22" t="s">
        <v>14</v>
      </c>
    </row>
    <row r="313" spans="3:10" s="1" customFormat="1" ht="15">
      <c r="C313" s="16">
        <f t="shared" si="12"/>
        <v>39469</v>
      </c>
      <c r="D313" s="17">
        <v>166121</v>
      </c>
      <c r="E313" s="18" t="s">
        <v>12</v>
      </c>
      <c r="F313" s="19" t="s">
        <v>205</v>
      </c>
      <c r="G313" s="20">
        <v>1</v>
      </c>
      <c r="H313" s="21">
        <v>113999.64</v>
      </c>
      <c r="I313" s="21">
        <v>113999.64</v>
      </c>
      <c r="J313" s="22" t="s">
        <v>14</v>
      </c>
    </row>
    <row r="314" spans="3:10" s="1" customFormat="1" ht="15">
      <c r="C314" s="16">
        <f t="shared" si="12"/>
        <v>39469</v>
      </c>
      <c r="D314" s="17">
        <v>166172</v>
      </c>
      <c r="E314" s="18" t="s">
        <v>12</v>
      </c>
      <c r="F314" s="19" t="s">
        <v>205</v>
      </c>
      <c r="G314" s="20">
        <v>1</v>
      </c>
      <c r="H314" s="21">
        <v>113999.64</v>
      </c>
      <c r="I314" s="21">
        <v>113999.64</v>
      </c>
      <c r="J314" s="22" t="s">
        <v>14</v>
      </c>
    </row>
    <row r="315" spans="3:10" s="1" customFormat="1" ht="15">
      <c r="C315" s="16">
        <f t="shared" si="12"/>
        <v>39469</v>
      </c>
      <c r="D315" s="17">
        <v>166123</v>
      </c>
      <c r="E315" s="18" t="s">
        <v>12</v>
      </c>
      <c r="F315" s="19" t="s">
        <v>205</v>
      </c>
      <c r="G315" s="20">
        <v>1</v>
      </c>
      <c r="H315" s="21">
        <v>113999.64</v>
      </c>
      <c r="I315" s="21">
        <v>113999.64</v>
      </c>
      <c r="J315" s="22" t="s">
        <v>14</v>
      </c>
    </row>
    <row r="316" spans="3:10" s="1" customFormat="1" ht="15">
      <c r="C316" s="16">
        <f t="shared" si="12"/>
        <v>39469</v>
      </c>
      <c r="D316" s="17">
        <v>166127</v>
      </c>
      <c r="E316" s="18" t="s">
        <v>12</v>
      </c>
      <c r="F316" s="19" t="s">
        <v>206</v>
      </c>
      <c r="G316" s="20">
        <v>1</v>
      </c>
      <c r="H316" s="21">
        <v>113999.64</v>
      </c>
      <c r="I316" s="21">
        <v>113999.64</v>
      </c>
      <c r="J316" s="22" t="s">
        <v>14</v>
      </c>
    </row>
    <row r="317" spans="3:10" s="1" customFormat="1" ht="15">
      <c r="C317" s="16">
        <f t="shared" si="12"/>
        <v>39469</v>
      </c>
      <c r="D317" s="17">
        <v>166129</v>
      </c>
      <c r="E317" s="18" t="s">
        <v>12</v>
      </c>
      <c r="F317" s="19" t="s">
        <v>206</v>
      </c>
      <c r="G317" s="20">
        <v>1</v>
      </c>
      <c r="H317" s="21">
        <v>113999.64</v>
      </c>
      <c r="I317" s="21">
        <v>113999.64</v>
      </c>
      <c r="J317" s="22" t="s">
        <v>14</v>
      </c>
    </row>
    <row r="318" spans="3:10" s="1" customFormat="1" ht="15">
      <c r="C318" s="16">
        <f t="shared" ref="C318:C381" si="13">DATE(2008,1,22)</f>
        <v>39469</v>
      </c>
      <c r="D318" s="17">
        <v>166110</v>
      </c>
      <c r="E318" s="18" t="s">
        <v>12</v>
      </c>
      <c r="F318" s="19" t="s">
        <v>206</v>
      </c>
      <c r="G318" s="20">
        <v>1</v>
      </c>
      <c r="H318" s="21">
        <v>113999.64</v>
      </c>
      <c r="I318" s="21">
        <v>113999.64</v>
      </c>
      <c r="J318" s="22" t="s">
        <v>14</v>
      </c>
    </row>
    <row r="319" spans="3:10" s="1" customFormat="1" ht="15">
      <c r="C319" s="16">
        <f t="shared" si="13"/>
        <v>39469</v>
      </c>
      <c r="D319" s="17">
        <v>166128</v>
      </c>
      <c r="E319" s="18" t="s">
        <v>12</v>
      </c>
      <c r="F319" s="19" t="s">
        <v>206</v>
      </c>
      <c r="G319" s="20">
        <v>1</v>
      </c>
      <c r="H319" s="21">
        <v>113999.64</v>
      </c>
      <c r="I319" s="21">
        <v>113999.64</v>
      </c>
      <c r="J319" s="22" t="s">
        <v>14</v>
      </c>
    </row>
    <row r="320" spans="3:10" s="1" customFormat="1" ht="15">
      <c r="C320" s="16">
        <f t="shared" si="13"/>
        <v>39469</v>
      </c>
      <c r="D320" s="17">
        <v>166117</v>
      </c>
      <c r="E320" s="18" t="s">
        <v>12</v>
      </c>
      <c r="F320" s="19" t="s">
        <v>206</v>
      </c>
      <c r="G320" s="20">
        <v>1</v>
      </c>
      <c r="H320" s="21">
        <v>113999.64</v>
      </c>
      <c r="I320" s="21">
        <v>113999.64</v>
      </c>
      <c r="J320" s="22" t="s">
        <v>14</v>
      </c>
    </row>
    <row r="321" spans="3:10" s="1" customFormat="1" ht="15">
      <c r="C321" s="16">
        <f t="shared" si="13"/>
        <v>39469</v>
      </c>
      <c r="D321" s="17">
        <v>166125</v>
      </c>
      <c r="E321" s="18" t="s">
        <v>12</v>
      </c>
      <c r="F321" s="19" t="s">
        <v>206</v>
      </c>
      <c r="G321" s="20">
        <v>1</v>
      </c>
      <c r="H321" s="21">
        <v>113999.64</v>
      </c>
      <c r="I321" s="21">
        <v>113999.64</v>
      </c>
      <c r="J321" s="22" t="s">
        <v>14</v>
      </c>
    </row>
    <row r="322" spans="3:10" s="1" customFormat="1" ht="15">
      <c r="C322" s="16">
        <f t="shared" si="13"/>
        <v>39469</v>
      </c>
      <c r="D322" s="17">
        <v>166122</v>
      </c>
      <c r="E322" s="18" t="s">
        <v>12</v>
      </c>
      <c r="F322" s="19" t="s">
        <v>207</v>
      </c>
      <c r="G322" s="20">
        <v>1</v>
      </c>
      <c r="H322" s="21">
        <v>113999.64</v>
      </c>
      <c r="I322" s="21">
        <v>113999.64</v>
      </c>
      <c r="J322" s="22" t="s">
        <v>14</v>
      </c>
    </row>
    <row r="323" spans="3:10" s="1" customFormat="1" ht="15">
      <c r="C323" s="16">
        <f t="shared" si="13"/>
        <v>39469</v>
      </c>
      <c r="D323" s="17">
        <v>166124</v>
      </c>
      <c r="E323" s="18" t="s">
        <v>12</v>
      </c>
      <c r="F323" s="19" t="s">
        <v>207</v>
      </c>
      <c r="G323" s="20">
        <v>1</v>
      </c>
      <c r="H323" s="21">
        <v>43959.69</v>
      </c>
      <c r="I323" s="21">
        <v>43959.69</v>
      </c>
      <c r="J323" s="22" t="s">
        <v>14</v>
      </c>
    </row>
    <row r="324" spans="3:10" s="1" customFormat="1" ht="15">
      <c r="C324" s="16">
        <f t="shared" si="13"/>
        <v>39469</v>
      </c>
      <c r="D324" s="17">
        <v>166126</v>
      </c>
      <c r="E324" s="18" t="s">
        <v>12</v>
      </c>
      <c r="F324" s="19" t="s">
        <v>207</v>
      </c>
      <c r="G324" s="20">
        <v>1</v>
      </c>
      <c r="H324" s="21">
        <v>43959.69</v>
      </c>
      <c r="I324" s="21">
        <v>43959.69</v>
      </c>
      <c r="J324" s="22" t="s">
        <v>14</v>
      </c>
    </row>
    <row r="325" spans="3:10" s="1" customFormat="1" ht="15">
      <c r="C325" s="16">
        <f t="shared" si="13"/>
        <v>39469</v>
      </c>
      <c r="D325" s="17">
        <v>166479</v>
      </c>
      <c r="E325" s="18" t="s">
        <v>12</v>
      </c>
      <c r="F325" s="19" t="s">
        <v>208</v>
      </c>
      <c r="G325" s="20">
        <v>1</v>
      </c>
      <c r="H325" s="21">
        <v>2685.05</v>
      </c>
      <c r="I325" s="21">
        <v>2685.05</v>
      </c>
      <c r="J325" s="22" t="s">
        <v>14</v>
      </c>
    </row>
    <row r="326" spans="3:10" s="1" customFormat="1" ht="15">
      <c r="C326" s="16">
        <f t="shared" si="13"/>
        <v>39469</v>
      </c>
      <c r="D326" s="17">
        <v>166450</v>
      </c>
      <c r="E326" s="18" t="s">
        <v>12</v>
      </c>
      <c r="F326" s="19" t="s">
        <v>209</v>
      </c>
      <c r="G326" s="20">
        <v>1</v>
      </c>
      <c r="H326" s="21">
        <v>2685.05</v>
      </c>
      <c r="I326" s="21">
        <v>2685.05</v>
      </c>
      <c r="J326" s="22" t="s">
        <v>14</v>
      </c>
    </row>
    <row r="327" spans="3:10" s="1" customFormat="1" ht="15">
      <c r="C327" s="16">
        <f t="shared" si="13"/>
        <v>39469</v>
      </c>
      <c r="D327" s="17">
        <v>166458</v>
      </c>
      <c r="E327" s="18" t="s">
        <v>12</v>
      </c>
      <c r="F327" s="19" t="s">
        <v>208</v>
      </c>
      <c r="G327" s="20">
        <v>1</v>
      </c>
      <c r="H327" s="21">
        <v>2685.05</v>
      </c>
      <c r="I327" s="21">
        <v>2685.05</v>
      </c>
      <c r="J327" s="22" t="s">
        <v>14</v>
      </c>
    </row>
    <row r="328" spans="3:10" s="1" customFormat="1" ht="15">
      <c r="C328" s="16">
        <f t="shared" si="13"/>
        <v>39469</v>
      </c>
      <c r="D328" s="17">
        <v>166463</v>
      </c>
      <c r="E328" s="18" t="s">
        <v>12</v>
      </c>
      <c r="F328" s="19" t="s">
        <v>208</v>
      </c>
      <c r="G328" s="20">
        <v>1</v>
      </c>
      <c r="H328" s="21">
        <v>2685.05</v>
      </c>
      <c r="I328" s="21">
        <v>2685.05</v>
      </c>
      <c r="J328" s="22" t="s">
        <v>14</v>
      </c>
    </row>
    <row r="329" spans="3:10" s="1" customFormat="1" ht="15">
      <c r="C329" s="16">
        <f t="shared" si="13"/>
        <v>39469</v>
      </c>
      <c r="D329" s="17">
        <v>166462</v>
      </c>
      <c r="E329" s="18" t="s">
        <v>12</v>
      </c>
      <c r="F329" s="19" t="s">
        <v>208</v>
      </c>
      <c r="G329" s="20">
        <v>1</v>
      </c>
      <c r="H329" s="21">
        <v>2685.05</v>
      </c>
      <c r="I329" s="21">
        <v>2685.05</v>
      </c>
      <c r="J329" s="22" t="s">
        <v>14</v>
      </c>
    </row>
    <row r="330" spans="3:10" s="1" customFormat="1" ht="15">
      <c r="C330" s="16">
        <f t="shared" si="13"/>
        <v>39469</v>
      </c>
      <c r="D330" s="17">
        <v>166476</v>
      </c>
      <c r="E330" s="18" t="s">
        <v>12</v>
      </c>
      <c r="F330" s="19" t="s">
        <v>208</v>
      </c>
      <c r="G330" s="20">
        <v>1</v>
      </c>
      <c r="H330" s="21">
        <v>2685.05</v>
      </c>
      <c r="I330" s="21">
        <v>2685.05</v>
      </c>
      <c r="J330" s="22" t="s">
        <v>14</v>
      </c>
    </row>
    <row r="331" spans="3:10" s="1" customFormat="1" ht="15">
      <c r="C331" s="16">
        <f t="shared" si="13"/>
        <v>39469</v>
      </c>
      <c r="D331" s="17">
        <v>166475</v>
      </c>
      <c r="E331" s="18" t="s">
        <v>12</v>
      </c>
      <c r="F331" s="19" t="s">
        <v>208</v>
      </c>
      <c r="G331" s="20">
        <v>1</v>
      </c>
      <c r="H331" s="21">
        <v>2685.05</v>
      </c>
      <c r="I331" s="21">
        <v>2685.05</v>
      </c>
      <c r="J331" s="22" t="s">
        <v>14</v>
      </c>
    </row>
    <row r="332" spans="3:10" s="1" customFormat="1" ht="15">
      <c r="C332" s="16">
        <f t="shared" si="13"/>
        <v>39469</v>
      </c>
      <c r="D332" s="17">
        <v>166471</v>
      </c>
      <c r="E332" s="18" t="s">
        <v>12</v>
      </c>
      <c r="F332" s="19" t="s">
        <v>208</v>
      </c>
      <c r="G332" s="20">
        <v>1</v>
      </c>
      <c r="H332" s="21">
        <v>2685.05</v>
      </c>
      <c r="I332" s="21">
        <v>2685.05</v>
      </c>
      <c r="J332" s="22" t="s">
        <v>14</v>
      </c>
    </row>
    <row r="333" spans="3:10" s="1" customFormat="1" ht="15">
      <c r="C333" s="16">
        <f t="shared" si="13"/>
        <v>39469</v>
      </c>
      <c r="D333" s="17">
        <v>166459</v>
      </c>
      <c r="E333" s="18" t="s">
        <v>12</v>
      </c>
      <c r="F333" s="19" t="s">
        <v>208</v>
      </c>
      <c r="G333" s="20">
        <v>1</v>
      </c>
      <c r="H333" s="21">
        <v>2685.05</v>
      </c>
      <c r="I333" s="21">
        <v>2685.05</v>
      </c>
      <c r="J333" s="22" t="s">
        <v>14</v>
      </c>
    </row>
    <row r="334" spans="3:10" s="1" customFormat="1" ht="15">
      <c r="C334" s="16">
        <f t="shared" si="13"/>
        <v>39469</v>
      </c>
      <c r="D334" s="17">
        <v>166464</v>
      </c>
      <c r="E334" s="18" t="s">
        <v>12</v>
      </c>
      <c r="F334" s="19" t="s">
        <v>208</v>
      </c>
      <c r="G334" s="20">
        <v>1</v>
      </c>
      <c r="H334" s="21">
        <v>2685.05</v>
      </c>
      <c r="I334" s="21">
        <v>2685.05</v>
      </c>
      <c r="J334" s="22" t="s">
        <v>14</v>
      </c>
    </row>
    <row r="335" spans="3:10" s="1" customFormat="1" ht="15">
      <c r="C335" s="16">
        <f t="shared" si="13"/>
        <v>39469</v>
      </c>
      <c r="D335" s="17">
        <v>166460</v>
      </c>
      <c r="E335" s="18" t="s">
        <v>12</v>
      </c>
      <c r="F335" s="19" t="s">
        <v>208</v>
      </c>
      <c r="G335" s="20">
        <v>1</v>
      </c>
      <c r="H335" s="21">
        <v>2685.05</v>
      </c>
      <c r="I335" s="21">
        <v>2685.05</v>
      </c>
      <c r="J335" s="22" t="s">
        <v>14</v>
      </c>
    </row>
    <row r="336" spans="3:10" s="1" customFormat="1" ht="15">
      <c r="C336" s="16">
        <f t="shared" si="13"/>
        <v>39469</v>
      </c>
      <c r="D336" s="17">
        <v>166478</v>
      </c>
      <c r="E336" s="18" t="s">
        <v>12</v>
      </c>
      <c r="F336" s="19" t="s">
        <v>208</v>
      </c>
      <c r="G336" s="20">
        <v>1</v>
      </c>
      <c r="H336" s="21">
        <v>2685.05</v>
      </c>
      <c r="I336" s="21">
        <v>2685.05</v>
      </c>
      <c r="J336" s="22" t="s">
        <v>14</v>
      </c>
    </row>
    <row r="337" spans="3:10" s="1" customFormat="1" ht="15">
      <c r="C337" s="16">
        <f t="shared" si="13"/>
        <v>39469</v>
      </c>
      <c r="D337" s="17">
        <v>166477</v>
      </c>
      <c r="E337" s="18" t="s">
        <v>12</v>
      </c>
      <c r="F337" s="19" t="s">
        <v>210</v>
      </c>
      <c r="G337" s="20">
        <v>1</v>
      </c>
      <c r="H337" s="21">
        <v>2685.05</v>
      </c>
      <c r="I337" s="21">
        <v>2685.05</v>
      </c>
      <c r="J337" s="22" t="s">
        <v>14</v>
      </c>
    </row>
    <row r="338" spans="3:10" s="1" customFormat="1" ht="15">
      <c r="C338" s="16">
        <f t="shared" si="13"/>
        <v>39469</v>
      </c>
      <c r="D338" s="17">
        <v>166468</v>
      </c>
      <c r="E338" s="18" t="s">
        <v>12</v>
      </c>
      <c r="F338" s="19" t="s">
        <v>208</v>
      </c>
      <c r="G338" s="20">
        <v>1</v>
      </c>
      <c r="H338" s="21">
        <v>2685.05</v>
      </c>
      <c r="I338" s="21">
        <v>2685.05</v>
      </c>
      <c r="J338" s="22" t="s">
        <v>14</v>
      </c>
    </row>
    <row r="339" spans="3:10" s="1" customFormat="1" ht="15">
      <c r="C339" s="16">
        <f t="shared" si="13"/>
        <v>39469</v>
      </c>
      <c r="D339" s="17">
        <v>166466</v>
      </c>
      <c r="E339" s="18" t="s">
        <v>12</v>
      </c>
      <c r="F339" s="19" t="s">
        <v>208</v>
      </c>
      <c r="G339" s="20">
        <v>1</v>
      </c>
      <c r="H339" s="21">
        <v>2685.05</v>
      </c>
      <c r="I339" s="21">
        <v>2685.05</v>
      </c>
      <c r="J339" s="22" t="s">
        <v>14</v>
      </c>
    </row>
    <row r="340" spans="3:10" s="1" customFormat="1" ht="15">
      <c r="C340" s="16">
        <f t="shared" si="13"/>
        <v>39469</v>
      </c>
      <c r="D340" s="17">
        <v>166473</v>
      </c>
      <c r="E340" s="18" t="s">
        <v>12</v>
      </c>
      <c r="F340" s="19" t="s">
        <v>208</v>
      </c>
      <c r="G340" s="20">
        <v>1</v>
      </c>
      <c r="H340" s="21">
        <v>2685.05</v>
      </c>
      <c r="I340" s="21">
        <v>2685.05</v>
      </c>
      <c r="J340" s="22" t="s">
        <v>14</v>
      </c>
    </row>
    <row r="341" spans="3:10" s="1" customFormat="1" ht="15">
      <c r="C341" s="16">
        <f t="shared" si="13"/>
        <v>39469</v>
      </c>
      <c r="D341" s="17">
        <v>166469</v>
      </c>
      <c r="E341" s="18" t="s">
        <v>12</v>
      </c>
      <c r="F341" s="19" t="s">
        <v>211</v>
      </c>
      <c r="G341" s="20">
        <v>1</v>
      </c>
      <c r="H341" s="21">
        <v>2685.05</v>
      </c>
      <c r="I341" s="21">
        <v>2685.05</v>
      </c>
      <c r="J341" s="22" t="s">
        <v>14</v>
      </c>
    </row>
    <row r="342" spans="3:10" s="1" customFormat="1" ht="15">
      <c r="C342" s="16">
        <f t="shared" si="13"/>
        <v>39469</v>
      </c>
      <c r="D342" s="17">
        <v>166461</v>
      </c>
      <c r="E342" s="18" t="s">
        <v>12</v>
      </c>
      <c r="F342" s="19" t="s">
        <v>208</v>
      </c>
      <c r="G342" s="20">
        <v>1</v>
      </c>
      <c r="H342" s="21">
        <v>2685.05</v>
      </c>
      <c r="I342" s="21">
        <v>2685.05</v>
      </c>
      <c r="J342" s="22" t="s">
        <v>14</v>
      </c>
    </row>
    <row r="343" spans="3:10" s="1" customFormat="1" ht="15">
      <c r="C343" s="16">
        <f t="shared" si="13"/>
        <v>39469</v>
      </c>
      <c r="D343" s="17">
        <v>166478</v>
      </c>
      <c r="E343" s="18" t="s">
        <v>12</v>
      </c>
      <c r="F343" s="19" t="s">
        <v>208</v>
      </c>
      <c r="G343" s="20">
        <v>1</v>
      </c>
      <c r="H343" s="21">
        <v>2685.05</v>
      </c>
      <c r="I343" s="21">
        <v>2685.05</v>
      </c>
      <c r="J343" s="22" t="s">
        <v>14</v>
      </c>
    </row>
    <row r="344" spans="3:10" s="1" customFormat="1" ht="15">
      <c r="C344" s="16">
        <f t="shared" si="13"/>
        <v>39469</v>
      </c>
      <c r="D344" s="17">
        <v>166467</v>
      </c>
      <c r="E344" s="18" t="s">
        <v>12</v>
      </c>
      <c r="F344" s="19" t="s">
        <v>212</v>
      </c>
      <c r="G344" s="20">
        <v>1</v>
      </c>
      <c r="H344" s="21">
        <v>2685.05</v>
      </c>
      <c r="I344" s="21">
        <v>2685.05</v>
      </c>
      <c r="J344" s="22" t="s">
        <v>14</v>
      </c>
    </row>
    <row r="345" spans="3:10" s="1" customFormat="1" ht="15">
      <c r="C345" s="16">
        <f t="shared" si="13"/>
        <v>39469</v>
      </c>
      <c r="D345" s="17">
        <v>166472</v>
      </c>
      <c r="E345" s="18" t="s">
        <v>12</v>
      </c>
      <c r="F345" s="19" t="s">
        <v>213</v>
      </c>
      <c r="G345" s="20">
        <v>1</v>
      </c>
      <c r="H345" s="21">
        <v>2685.05</v>
      </c>
      <c r="I345" s="21">
        <v>2685.05</v>
      </c>
      <c r="J345" s="22" t="s">
        <v>14</v>
      </c>
    </row>
    <row r="346" spans="3:10" s="1" customFormat="1" ht="15">
      <c r="C346" s="16">
        <f t="shared" si="13"/>
        <v>39469</v>
      </c>
      <c r="D346" s="17">
        <v>166465</v>
      </c>
      <c r="E346" s="18" t="s">
        <v>12</v>
      </c>
      <c r="F346" s="19" t="s">
        <v>213</v>
      </c>
      <c r="G346" s="20">
        <v>1</v>
      </c>
      <c r="H346" s="21">
        <v>2685.05</v>
      </c>
      <c r="I346" s="21">
        <v>2685.05</v>
      </c>
      <c r="J346" s="22" t="s">
        <v>14</v>
      </c>
    </row>
    <row r="347" spans="3:10" s="1" customFormat="1" ht="15">
      <c r="C347" s="16">
        <f t="shared" si="13"/>
        <v>39469</v>
      </c>
      <c r="D347" s="17">
        <v>166481</v>
      </c>
      <c r="E347" s="18" t="s">
        <v>12</v>
      </c>
      <c r="F347" s="19" t="s">
        <v>212</v>
      </c>
      <c r="G347" s="20">
        <v>1</v>
      </c>
      <c r="H347" s="21">
        <v>2685.05</v>
      </c>
      <c r="I347" s="21">
        <v>2685.05</v>
      </c>
      <c r="J347" s="22" t="s">
        <v>14</v>
      </c>
    </row>
    <row r="348" spans="3:10" s="1" customFormat="1" ht="15">
      <c r="C348" s="16">
        <f t="shared" si="13"/>
        <v>39469</v>
      </c>
      <c r="D348" s="17">
        <v>166470</v>
      </c>
      <c r="E348" s="18" t="s">
        <v>12</v>
      </c>
      <c r="F348" s="19" t="s">
        <v>213</v>
      </c>
      <c r="G348" s="20">
        <v>1</v>
      </c>
      <c r="H348" s="21">
        <v>2685.05</v>
      </c>
      <c r="I348" s="21">
        <v>2685.05</v>
      </c>
      <c r="J348" s="22" t="s">
        <v>14</v>
      </c>
    </row>
    <row r="349" spans="3:10" s="1" customFormat="1" ht="15">
      <c r="C349" s="16">
        <f t="shared" si="13"/>
        <v>39469</v>
      </c>
      <c r="D349" s="17">
        <v>164711</v>
      </c>
      <c r="E349" s="18" t="s">
        <v>12</v>
      </c>
      <c r="F349" s="19" t="s">
        <v>214</v>
      </c>
      <c r="G349" s="20">
        <v>1</v>
      </c>
      <c r="H349" s="21">
        <v>13816.4</v>
      </c>
      <c r="I349" s="21">
        <v>13816.4</v>
      </c>
      <c r="J349" s="22" t="s">
        <v>14</v>
      </c>
    </row>
    <row r="350" spans="3:10" s="1" customFormat="1" ht="15">
      <c r="C350" s="16">
        <f t="shared" si="13"/>
        <v>39469</v>
      </c>
      <c r="D350" s="17">
        <v>165256</v>
      </c>
      <c r="E350" s="18" t="s">
        <v>12</v>
      </c>
      <c r="F350" s="19" t="s">
        <v>214</v>
      </c>
      <c r="G350" s="20">
        <v>1</v>
      </c>
      <c r="H350" s="21">
        <v>13816.4</v>
      </c>
      <c r="I350" s="21">
        <v>13816.4</v>
      </c>
      <c r="J350" s="22" t="s">
        <v>14</v>
      </c>
    </row>
    <row r="351" spans="3:10" s="1" customFormat="1" ht="15">
      <c r="C351" s="16">
        <f t="shared" si="13"/>
        <v>39469</v>
      </c>
      <c r="D351" s="17">
        <v>167656</v>
      </c>
      <c r="E351" s="18" t="s">
        <v>12</v>
      </c>
      <c r="F351" s="19" t="s">
        <v>214</v>
      </c>
      <c r="G351" s="20">
        <v>1</v>
      </c>
      <c r="H351" s="21">
        <v>13816.4</v>
      </c>
      <c r="I351" s="21">
        <v>13816.4</v>
      </c>
      <c r="J351" s="22" t="s">
        <v>14</v>
      </c>
    </row>
    <row r="352" spans="3:10" s="1" customFormat="1" ht="15">
      <c r="C352" s="16">
        <f t="shared" si="13"/>
        <v>39469</v>
      </c>
      <c r="D352" s="17">
        <v>164688</v>
      </c>
      <c r="E352" s="18" t="s">
        <v>12</v>
      </c>
      <c r="F352" s="19" t="s">
        <v>214</v>
      </c>
      <c r="G352" s="20">
        <v>1</v>
      </c>
      <c r="H352" s="21">
        <v>13816.4</v>
      </c>
      <c r="I352" s="21">
        <v>13816.4</v>
      </c>
      <c r="J352" s="22" t="s">
        <v>14</v>
      </c>
    </row>
    <row r="353" spans="3:10" s="1" customFormat="1" ht="15">
      <c r="C353" s="16">
        <f t="shared" si="13"/>
        <v>39469</v>
      </c>
      <c r="D353" s="17">
        <v>164703</v>
      </c>
      <c r="E353" s="18" t="s">
        <v>12</v>
      </c>
      <c r="F353" s="19" t="s">
        <v>214</v>
      </c>
      <c r="G353" s="20">
        <v>1</v>
      </c>
      <c r="H353" s="21">
        <v>13816.4</v>
      </c>
      <c r="I353" s="21">
        <v>13816.4</v>
      </c>
      <c r="J353" s="22" t="s">
        <v>14</v>
      </c>
    </row>
    <row r="354" spans="3:10" s="1" customFormat="1" ht="15">
      <c r="C354" s="16">
        <f t="shared" si="13"/>
        <v>39469</v>
      </c>
      <c r="D354" s="17">
        <v>167655</v>
      </c>
      <c r="E354" s="18" t="s">
        <v>12</v>
      </c>
      <c r="F354" s="19" t="s">
        <v>214</v>
      </c>
      <c r="G354" s="20">
        <v>1</v>
      </c>
      <c r="H354" s="21">
        <v>13816.4</v>
      </c>
      <c r="I354" s="21">
        <v>13816.4</v>
      </c>
      <c r="J354" s="22" t="s">
        <v>14</v>
      </c>
    </row>
    <row r="355" spans="3:10" s="1" customFormat="1" ht="15">
      <c r="C355" s="16">
        <f t="shared" si="13"/>
        <v>39469</v>
      </c>
      <c r="D355" s="17">
        <v>167654</v>
      </c>
      <c r="E355" s="18" t="s">
        <v>12</v>
      </c>
      <c r="F355" s="19" t="s">
        <v>214</v>
      </c>
      <c r="G355" s="20">
        <v>1</v>
      </c>
      <c r="H355" s="21">
        <v>13816.4</v>
      </c>
      <c r="I355" s="21">
        <v>13816.4</v>
      </c>
      <c r="J355" s="22" t="s">
        <v>14</v>
      </c>
    </row>
    <row r="356" spans="3:10" s="1" customFormat="1" ht="15">
      <c r="C356" s="16">
        <f t="shared" si="13"/>
        <v>39469</v>
      </c>
      <c r="D356" s="17">
        <v>164694</v>
      </c>
      <c r="E356" s="18" t="s">
        <v>12</v>
      </c>
      <c r="F356" s="19" t="s">
        <v>214</v>
      </c>
      <c r="G356" s="20">
        <v>1</v>
      </c>
      <c r="H356" s="21">
        <v>13816.4</v>
      </c>
      <c r="I356" s="21">
        <v>13816.4</v>
      </c>
      <c r="J356" s="22" t="s">
        <v>14</v>
      </c>
    </row>
    <row r="357" spans="3:10" s="1" customFormat="1" ht="15">
      <c r="C357" s="16">
        <f t="shared" si="13"/>
        <v>39469</v>
      </c>
      <c r="D357" s="17">
        <v>165977</v>
      </c>
      <c r="E357" s="18" t="s">
        <v>12</v>
      </c>
      <c r="F357" s="19" t="s">
        <v>215</v>
      </c>
      <c r="G357" s="20">
        <v>1</v>
      </c>
      <c r="H357" s="21">
        <v>18235.04</v>
      </c>
      <c r="I357" s="21">
        <v>18235.04</v>
      </c>
      <c r="J357" s="22" t="s">
        <v>14</v>
      </c>
    </row>
    <row r="358" spans="3:10" s="1" customFormat="1" ht="15">
      <c r="C358" s="16">
        <f t="shared" si="13"/>
        <v>39469</v>
      </c>
      <c r="D358" s="17">
        <v>166491</v>
      </c>
      <c r="E358" s="18" t="s">
        <v>12</v>
      </c>
      <c r="F358" s="19" t="s">
        <v>216</v>
      </c>
      <c r="G358" s="20">
        <v>1</v>
      </c>
      <c r="H358" s="21">
        <v>18235.04</v>
      </c>
      <c r="I358" s="21">
        <v>18235.04</v>
      </c>
      <c r="J358" s="22" t="s">
        <v>14</v>
      </c>
    </row>
    <row r="359" spans="3:10" s="1" customFormat="1" ht="15">
      <c r="C359" s="16">
        <f t="shared" si="13"/>
        <v>39469</v>
      </c>
      <c r="D359" s="17">
        <v>166393</v>
      </c>
      <c r="E359" s="18" t="s">
        <v>12</v>
      </c>
      <c r="F359" s="19" t="s">
        <v>215</v>
      </c>
      <c r="G359" s="20">
        <v>1</v>
      </c>
      <c r="H359" s="21">
        <v>18235.04</v>
      </c>
      <c r="I359" s="21">
        <v>18235.04</v>
      </c>
      <c r="J359" s="22" t="s">
        <v>14</v>
      </c>
    </row>
    <row r="360" spans="3:10" s="1" customFormat="1" ht="15">
      <c r="C360" s="16">
        <f t="shared" si="13"/>
        <v>39469</v>
      </c>
      <c r="D360" s="17">
        <v>166085</v>
      </c>
      <c r="E360" s="18" t="s">
        <v>12</v>
      </c>
      <c r="F360" s="19" t="s">
        <v>215</v>
      </c>
      <c r="G360" s="20">
        <v>1</v>
      </c>
      <c r="H360" s="21">
        <v>18235.04</v>
      </c>
      <c r="I360" s="21">
        <v>18235.04</v>
      </c>
      <c r="J360" s="22" t="s">
        <v>14</v>
      </c>
    </row>
    <row r="361" spans="3:10" s="1" customFormat="1" ht="15">
      <c r="C361" s="16">
        <f t="shared" si="13"/>
        <v>39469</v>
      </c>
      <c r="D361" s="17">
        <v>166595</v>
      </c>
      <c r="E361" s="18" t="s">
        <v>12</v>
      </c>
      <c r="F361" s="19" t="s">
        <v>215</v>
      </c>
      <c r="G361" s="20">
        <v>1</v>
      </c>
      <c r="H361" s="21">
        <v>18235.04</v>
      </c>
      <c r="I361" s="21">
        <v>18235.04</v>
      </c>
      <c r="J361" s="22" t="s">
        <v>14</v>
      </c>
    </row>
    <row r="362" spans="3:10" s="1" customFormat="1" ht="15">
      <c r="C362" s="16">
        <f t="shared" si="13"/>
        <v>39469</v>
      </c>
      <c r="D362" s="17">
        <v>166407</v>
      </c>
      <c r="E362" s="18" t="s">
        <v>12</v>
      </c>
      <c r="F362" s="19" t="s">
        <v>215</v>
      </c>
      <c r="G362" s="20">
        <v>1</v>
      </c>
      <c r="H362" s="21">
        <v>18235.04</v>
      </c>
      <c r="I362" s="21">
        <v>18235.04</v>
      </c>
      <c r="J362" s="22" t="s">
        <v>14</v>
      </c>
    </row>
    <row r="363" spans="3:10" s="1" customFormat="1" ht="15">
      <c r="C363" s="16">
        <f t="shared" si="13"/>
        <v>39469</v>
      </c>
      <c r="D363" s="17">
        <v>166394</v>
      </c>
      <c r="E363" s="18" t="s">
        <v>12</v>
      </c>
      <c r="F363" s="19" t="s">
        <v>215</v>
      </c>
      <c r="G363" s="20">
        <v>1</v>
      </c>
      <c r="H363" s="21">
        <v>18235.04</v>
      </c>
      <c r="I363" s="21">
        <v>18235.04</v>
      </c>
      <c r="J363" s="22" t="s">
        <v>14</v>
      </c>
    </row>
    <row r="364" spans="3:10" s="1" customFormat="1" ht="15">
      <c r="C364" s="16">
        <f t="shared" si="13"/>
        <v>39469</v>
      </c>
      <c r="D364" s="17">
        <v>166076</v>
      </c>
      <c r="E364" s="18" t="s">
        <v>12</v>
      </c>
      <c r="F364" s="19" t="s">
        <v>217</v>
      </c>
      <c r="G364" s="20">
        <v>1</v>
      </c>
      <c r="H364" s="21">
        <v>17022.849999999999</v>
      </c>
      <c r="I364" s="21">
        <v>17022.849999999999</v>
      </c>
      <c r="J364" s="22" t="s">
        <v>14</v>
      </c>
    </row>
    <row r="365" spans="3:10" s="1" customFormat="1" ht="15">
      <c r="C365" s="16">
        <f t="shared" si="13"/>
        <v>39469</v>
      </c>
      <c r="D365" s="17">
        <v>166303</v>
      </c>
      <c r="E365" s="18" t="s">
        <v>12</v>
      </c>
      <c r="F365" s="19" t="s">
        <v>217</v>
      </c>
      <c r="G365" s="20">
        <v>1</v>
      </c>
      <c r="H365" s="21">
        <v>17022.849999999999</v>
      </c>
      <c r="I365" s="21">
        <v>17022.849999999999</v>
      </c>
      <c r="J365" s="22" t="s">
        <v>14</v>
      </c>
    </row>
    <row r="366" spans="3:10" s="1" customFormat="1" ht="15">
      <c r="C366" s="16">
        <f t="shared" si="13"/>
        <v>39469</v>
      </c>
      <c r="D366" s="17">
        <v>166095</v>
      </c>
      <c r="E366" s="18" t="s">
        <v>12</v>
      </c>
      <c r="F366" s="19" t="s">
        <v>217</v>
      </c>
      <c r="G366" s="20">
        <v>1</v>
      </c>
      <c r="H366" s="21">
        <v>17025.849999999999</v>
      </c>
      <c r="I366" s="21">
        <v>17025.849999999999</v>
      </c>
      <c r="J366" s="22" t="s">
        <v>14</v>
      </c>
    </row>
    <row r="367" spans="3:10" s="1" customFormat="1" ht="15">
      <c r="C367" s="16">
        <f t="shared" si="13"/>
        <v>39469</v>
      </c>
      <c r="D367" s="17">
        <v>166063</v>
      </c>
      <c r="E367" s="18" t="s">
        <v>12</v>
      </c>
      <c r="F367" s="19" t="s">
        <v>217</v>
      </c>
      <c r="G367" s="20">
        <v>1</v>
      </c>
      <c r="H367" s="21">
        <v>17022.849999999999</v>
      </c>
      <c r="I367" s="21">
        <v>17022.849999999999</v>
      </c>
      <c r="J367" s="22" t="s">
        <v>14</v>
      </c>
    </row>
    <row r="368" spans="3:10" s="1" customFormat="1" ht="15">
      <c r="C368" s="16">
        <f t="shared" si="13"/>
        <v>39469</v>
      </c>
      <c r="D368" s="17">
        <v>166078</v>
      </c>
      <c r="E368" s="18" t="s">
        <v>12</v>
      </c>
      <c r="F368" s="19" t="s">
        <v>217</v>
      </c>
      <c r="G368" s="20">
        <v>1</v>
      </c>
      <c r="H368" s="21">
        <v>17022.849999999999</v>
      </c>
      <c r="I368" s="21">
        <v>17022.849999999999</v>
      </c>
      <c r="J368" s="22" t="s">
        <v>14</v>
      </c>
    </row>
    <row r="369" spans="3:10" s="1" customFormat="1" ht="15">
      <c r="C369" s="16">
        <f t="shared" si="13"/>
        <v>39469</v>
      </c>
      <c r="D369" s="17">
        <v>166300</v>
      </c>
      <c r="E369" s="18" t="s">
        <v>12</v>
      </c>
      <c r="F369" s="19" t="s">
        <v>217</v>
      </c>
      <c r="G369" s="20">
        <v>1</v>
      </c>
      <c r="H369" s="21">
        <v>17022.849999999999</v>
      </c>
      <c r="I369" s="21">
        <v>17022.849999999999</v>
      </c>
      <c r="J369" s="22" t="s">
        <v>14</v>
      </c>
    </row>
    <row r="370" spans="3:10" s="1" customFormat="1" ht="15">
      <c r="C370" s="16">
        <f t="shared" si="13"/>
        <v>39469</v>
      </c>
      <c r="D370" s="17">
        <v>166687</v>
      </c>
      <c r="E370" s="18" t="s">
        <v>12</v>
      </c>
      <c r="F370" s="19" t="s">
        <v>217</v>
      </c>
      <c r="G370" s="20">
        <v>1</v>
      </c>
      <c r="H370" s="21">
        <v>17022.849999999999</v>
      </c>
      <c r="I370" s="21">
        <v>17022.849999999999</v>
      </c>
      <c r="J370" s="22" t="s">
        <v>14</v>
      </c>
    </row>
    <row r="371" spans="3:10" s="1" customFormat="1" ht="15">
      <c r="C371" s="16">
        <f t="shared" si="13"/>
        <v>39469</v>
      </c>
      <c r="D371" s="17">
        <v>166099</v>
      </c>
      <c r="E371" s="18" t="s">
        <v>12</v>
      </c>
      <c r="F371" s="19" t="s">
        <v>217</v>
      </c>
      <c r="G371" s="20">
        <v>1</v>
      </c>
      <c r="H371" s="21">
        <v>17022.849999999999</v>
      </c>
      <c r="I371" s="21">
        <v>17022.849999999999</v>
      </c>
      <c r="J371" s="22" t="s">
        <v>14</v>
      </c>
    </row>
    <row r="372" spans="3:10" s="1" customFormat="1" ht="15">
      <c r="C372" s="16">
        <f t="shared" si="13"/>
        <v>39469</v>
      </c>
      <c r="D372" s="17">
        <v>167825</v>
      </c>
      <c r="E372" s="18" t="s">
        <v>12</v>
      </c>
      <c r="F372" s="19" t="s">
        <v>217</v>
      </c>
      <c r="G372" s="20">
        <v>1</v>
      </c>
      <c r="H372" s="21">
        <v>17022.849999999999</v>
      </c>
      <c r="I372" s="21">
        <v>17022.849999999999</v>
      </c>
      <c r="J372" s="22" t="s">
        <v>14</v>
      </c>
    </row>
    <row r="373" spans="3:10" s="1" customFormat="1" ht="15">
      <c r="C373" s="16">
        <f t="shared" si="13"/>
        <v>39469</v>
      </c>
      <c r="D373" s="17">
        <v>166499</v>
      </c>
      <c r="E373" s="18" t="s">
        <v>12</v>
      </c>
      <c r="F373" s="19" t="s">
        <v>217</v>
      </c>
      <c r="G373" s="20">
        <v>1</v>
      </c>
      <c r="H373" s="21">
        <v>17022.849999999999</v>
      </c>
      <c r="I373" s="21">
        <v>17022.849999999999</v>
      </c>
      <c r="J373" s="22" t="s">
        <v>14</v>
      </c>
    </row>
    <row r="374" spans="3:10" s="1" customFormat="1" ht="15">
      <c r="C374" s="16">
        <f t="shared" si="13"/>
        <v>39469</v>
      </c>
      <c r="D374" s="17">
        <v>166141</v>
      </c>
      <c r="E374" s="18" t="s">
        <v>12</v>
      </c>
      <c r="F374" s="19" t="s">
        <v>217</v>
      </c>
      <c r="G374" s="20">
        <v>1</v>
      </c>
      <c r="H374" s="21">
        <v>17022.849999999999</v>
      </c>
      <c r="I374" s="21">
        <v>17022.849999999999</v>
      </c>
      <c r="J374" s="22" t="s">
        <v>14</v>
      </c>
    </row>
    <row r="375" spans="3:10" s="1" customFormat="1" ht="15">
      <c r="C375" s="16">
        <f t="shared" si="13"/>
        <v>39469</v>
      </c>
      <c r="D375" s="17">
        <v>166080</v>
      </c>
      <c r="E375" s="18" t="s">
        <v>12</v>
      </c>
      <c r="F375" s="19" t="s">
        <v>217</v>
      </c>
      <c r="G375" s="20">
        <v>1</v>
      </c>
      <c r="H375" s="21">
        <v>17022.849999999999</v>
      </c>
      <c r="I375" s="21">
        <v>17022.849999999999</v>
      </c>
      <c r="J375" s="22" t="s">
        <v>14</v>
      </c>
    </row>
    <row r="376" spans="3:10" s="1" customFormat="1" ht="15">
      <c r="C376" s="16">
        <f t="shared" si="13"/>
        <v>39469</v>
      </c>
      <c r="D376" s="17">
        <v>166075</v>
      </c>
      <c r="E376" s="18" t="s">
        <v>12</v>
      </c>
      <c r="F376" s="19" t="s">
        <v>218</v>
      </c>
      <c r="G376" s="20">
        <v>1</v>
      </c>
      <c r="H376" s="21">
        <v>17022.849999999999</v>
      </c>
      <c r="I376" s="21">
        <v>17022.849999999999</v>
      </c>
      <c r="J376" s="22" t="s">
        <v>14</v>
      </c>
    </row>
    <row r="377" spans="3:10" s="1" customFormat="1" ht="15">
      <c r="C377" s="16">
        <f t="shared" si="13"/>
        <v>39469</v>
      </c>
      <c r="D377" s="17">
        <v>166331</v>
      </c>
      <c r="E377" s="18" t="s">
        <v>12</v>
      </c>
      <c r="F377" s="19" t="s">
        <v>217</v>
      </c>
      <c r="G377" s="20">
        <v>1</v>
      </c>
      <c r="H377" s="21">
        <v>17022.849999999999</v>
      </c>
      <c r="I377" s="21">
        <v>17022.849999999999</v>
      </c>
      <c r="J377" s="22" t="s">
        <v>14</v>
      </c>
    </row>
    <row r="378" spans="3:10" s="1" customFormat="1" ht="15">
      <c r="C378" s="16">
        <f t="shared" si="13"/>
        <v>39469</v>
      </c>
      <c r="D378" s="17">
        <v>166070</v>
      </c>
      <c r="E378" s="18" t="s">
        <v>12</v>
      </c>
      <c r="F378" s="19" t="s">
        <v>217</v>
      </c>
      <c r="G378" s="20">
        <v>1</v>
      </c>
      <c r="H378" s="21">
        <v>17022.849999999999</v>
      </c>
      <c r="I378" s="21">
        <v>17022.849999999999</v>
      </c>
      <c r="J378" s="22" t="s">
        <v>14</v>
      </c>
    </row>
    <row r="379" spans="3:10" s="1" customFormat="1" ht="15">
      <c r="C379" s="16">
        <f t="shared" si="13"/>
        <v>39469</v>
      </c>
      <c r="D379" s="17">
        <v>166081</v>
      </c>
      <c r="E379" s="18" t="s">
        <v>12</v>
      </c>
      <c r="F379" s="19" t="s">
        <v>217</v>
      </c>
      <c r="G379" s="20">
        <v>1</v>
      </c>
      <c r="H379" s="21">
        <v>17022.849999999999</v>
      </c>
      <c r="I379" s="21">
        <v>17022.849999999999</v>
      </c>
      <c r="J379" s="22" t="s">
        <v>14</v>
      </c>
    </row>
    <row r="380" spans="3:10" s="1" customFormat="1" ht="15">
      <c r="C380" s="16">
        <f t="shared" si="13"/>
        <v>39469</v>
      </c>
      <c r="D380" s="17">
        <v>166069</v>
      </c>
      <c r="E380" s="18" t="s">
        <v>12</v>
      </c>
      <c r="F380" s="19" t="s">
        <v>217</v>
      </c>
      <c r="G380" s="20">
        <v>1</v>
      </c>
      <c r="H380" s="21">
        <v>17022.849999999999</v>
      </c>
      <c r="I380" s="21">
        <v>17022.849999999999</v>
      </c>
      <c r="J380" s="22" t="s">
        <v>14</v>
      </c>
    </row>
    <row r="381" spans="3:10" s="1" customFormat="1" ht="15">
      <c r="C381" s="16">
        <f t="shared" si="13"/>
        <v>39469</v>
      </c>
      <c r="D381" s="17">
        <v>166072</v>
      </c>
      <c r="E381" s="18" t="s">
        <v>12</v>
      </c>
      <c r="F381" s="19" t="s">
        <v>217</v>
      </c>
      <c r="G381" s="20">
        <v>1</v>
      </c>
      <c r="H381" s="21">
        <v>17022.849999999999</v>
      </c>
      <c r="I381" s="21">
        <v>17022.849999999999</v>
      </c>
      <c r="J381" s="22" t="s">
        <v>14</v>
      </c>
    </row>
    <row r="382" spans="3:10" s="1" customFormat="1" ht="15">
      <c r="C382" s="16">
        <f t="shared" ref="C382:C445" si="14">DATE(2008,1,22)</f>
        <v>39469</v>
      </c>
      <c r="D382" s="17">
        <v>166071</v>
      </c>
      <c r="E382" s="18" t="s">
        <v>12</v>
      </c>
      <c r="F382" s="19" t="s">
        <v>217</v>
      </c>
      <c r="G382" s="20">
        <v>1</v>
      </c>
      <c r="H382" s="21">
        <v>17022.849999999999</v>
      </c>
      <c r="I382" s="21">
        <v>17022.849999999999</v>
      </c>
      <c r="J382" s="22" t="s">
        <v>14</v>
      </c>
    </row>
    <row r="383" spans="3:10" s="1" customFormat="1" ht="15">
      <c r="C383" s="16">
        <f t="shared" si="14"/>
        <v>39469</v>
      </c>
      <c r="D383" s="17">
        <v>166080</v>
      </c>
      <c r="E383" s="18" t="s">
        <v>12</v>
      </c>
      <c r="F383" s="19" t="s">
        <v>217</v>
      </c>
      <c r="G383" s="20">
        <v>1</v>
      </c>
      <c r="H383" s="21">
        <v>17022.849999999999</v>
      </c>
      <c r="I383" s="21">
        <v>17022.849999999999</v>
      </c>
      <c r="J383" s="22" t="s">
        <v>14</v>
      </c>
    </row>
    <row r="384" spans="3:10" s="1" customFormat="1" ht="15">
      <c r="C384" s="16">
        <f t="shared" si="14"/>
        <v>39469</v>
      </c>
      <c r="D384" s="17">
        <v>166096</v>
      </c>
      <c r="E384" s="18" t="s">
        <v>12</v>
      </c>
      <c r="F384" s="19" t="s">
        <v>217</v>
      </c>
      <c r="G384" s="20">
        <v>1</v>
      </c>
      <c r="H384" s="21">
        <v>17022.849999999999</v>
      </c>
      <c r="I384" s="21">
        <v>17022.849999999999</v>
      </c>
      <c r="J384" s="22" t="s">
        <v>14</v>
      </c>
    </row>
    <row r="385" spans="3:10" s="1" customFormat="1" ht="15">
      <c r="C385" s="16">
        <f t="shared" si="14"/>
        <v>39469</v>
      </c>
      <c r="D385" s="17">
        <v>166691</v>
      </c>
      <c r="E385" s="18" t="s">
        <v>12</v>
      </c>
      <c r="F385" s="19" t="s">
        <v>217</v>
      </c>
      <c r="G385" s="20">
        <v>1</v>
      </c>
      <c r="H385" s="21">
        <v>17022.849999999999</v>
      </c>
      <c r="I385" s="21">
        <v>17022.849999999999</v>
      </c>
      <c r="J385" s="22" t="s">
        <v>14</v>
      </c>
    </row>
    <row r="386" spans="3:10" s="1" customFormat="1" ht="15">
      <c r="C386" s="16">
        <f t="shared" si="14"/>
        <v>39469</v>
      </c>
      <c r="D386" s="17">
        <v>166414</v>
      </c>
      <c r="E386" s="18" t="s">
        <v>12</v>
      </c>
      <c r="F386" s="19" t="s">
        <v>219</v>
      </c>
      <c r="G386" s="20">
        <v>1</v>
      </c>
      <c r="H386" s="21">
        <v>17022.849999999999</v>
      </c>
      <c r="I386" s="21">
        <v>17022.849999999999</v>
      </c>
      <c r="J386" s="22" t="s">
        <v>14</v>
      </c>
    </row>
    <row r="387" spans="3:10" s="1" customFormat="1" ht="15">
      <c r="C387" s="16">
        <f t="shared" si="14"/>
        <v>39469</v>
      </c>
      <c r="D387" s="17">
        <v>166496</v>
      </c>
      <c r="E387" s="18" t="s">
        <v>12</v>
      </c>
      <c r="F387" s="19" t="s">
        <v>219</v>
      </c>
      <c r="G387" s="20">
        <v>1</v>
      </c>
      <c r="H387" s="21">
        <v>17022.849999999999</v>
      </c>
      <c r="I387" s="21">
        <v>17022.849999999999</v>
      </c>
      <c r="J387" s="22" t="s">
        <v>14</v>
      </c>
    </row>
    <row r="388" spans="3:10" s="1" customFormat="1" ht="15">
      <c r="C388" s="16">
        <f t="shared" si="14"/>
        <v>39469</v>
      </c>
      <c r="D388" s="17">
        <v>166062</v>
      </c>
      <c r="E388" s="18" t="s">
        <v>12</v>
      </c>
      <c r="F388" s="19" t="s">
        <v>219</v>
      </c>
      <c r="G388" s="20">
        <v>1</v>
      </c>
      <c r="H388" s="21">
        <v>17022.849999999999</v>
      </c>
      <c r="I388" s="21">
        <v>17022.849999999999</v>
      </c>
      <c r="J388" s="22" t="s">
        <v>14</v>
      </c>
    </row>
    <row r="389" spans="3:10" s="1" customFormat="1" ht="15">
      <c r="C389" s="16">
        <f t="shared" si="14"/>
        <v>39469</v>
      </c>
      <c r="D389" s="17">
        <v>166493</v>
      </c>
      <c r="E389" s="18" t="s">
        <v>12</v>
      </c>
      <c r="F389" s="19" t="s">
        <v>219</v>
      </c>
      <c r="G389" s="20">
        <v>1</v>
      </c>
      <c r="H389" s="21">
        <v>17022.849999999999</v>
      </c>
      <c r="I389" s="21">
        <v>17022.849999999999</v>
      </c>
      <c r="J389" s="22" t="s">
        <v>14</v>
      </c>
    </row>
    <row r="390" spans="3:10" s="1" customFormat="1" ht="15">
      <c r="C390" s="16">
        <f t="shared" si="14"/>
        <v>39469</v>
      </c>
      <c r="D390" s="17">
        <v>166304</v>
      </c>
      <c r="E390" s="18" t="s">
        <v>12</v>
      </c>
      <c r="F390" s="19" t="s">
        <v>220</v>
      </c>
      <c r="G390" s="20">
        <v>1</v>
      </c>
      <c r="H390" s="21">
        <v>17022.849999999999</v>
      </c>
      <c r="I390" s="21">
        <v>17022.849999999999</v>
      </c>
      <c r="J390" s="22" t="s">
        <v>14</v>
      </c>
    </row>
    <row r="391" spans="3:10" s="1" customFormat="1" ht="15">
      <c r="C391" s="16">
        <f t="shared" si="14"/>
        <v>39469</v>
      </c>
      <c r="D391" s="17">
        <v>166497</v>
      </c>
      <c r="E391" s="18" t="s">
        <v>12</v>
      </c>
      <c r="F391" s="19" t="s">
        <v>219</v>
      </c>
      <c r="G391" s="20">
        <v>1</v>
      </c>
      <c r="H391" s="21">
        <v>17025.849999999999</v>
      </c>
      <c r="I391" s="21">
        <v>17025.849999999999</v>
      </c>
      <c r="J391" s="22" t="s">
        <v>14</v>
      </c>
    </row>
    <row r="392" spans="3:10" s="1" customFormat="1" ht="15">
      <c r="C392" s="16">
        <f t="shared" si="14"/>
        <v>39469</v>
      </c>
      <c r="D392" s="17">
        <v>166071</v>
      </c>
      <c r="E392" s="18" t="s">
        <v>12</v>
      </c>
      <c r="F392" s="19" t="s">
        <v>219</v>
      </c>
      <c r="G392" s="20">
        <v>1</v>
      </c>
      <c r="H392" s="21">
        <v>17022.849999999999</v>
      </c>
      <c r="I392" s="21">
        <v>17022.849999999999</v>
      </c>
      <c r="J392" s="22" t="s">
        <v>14</v>
      </c>
    </row>
    <row r="393" spans="3:10" s="1" customFormat="1" ht="15">
      <c r="C393" s="16">
        <f t="shared" si="14"/>
        <v>39469</v>
      </c>
      <c r="D393" s="17">
        <v>166079</v>
      </c>
      <c r="E393" s="18" t="s">
        <v>12</v>
      </c>
      <c r="F393" s="19" t="s">
        <v>219</v>
      </c>
      <c r="G393" s="20">
        <v>1</v>
      </c>
      <c r="H393" s="21">
        <v>17022.849999999999</v>
      </c>
      <c r="I393" s="21">
        <v>17022.849999999999</v>
      </c>
      <c r="J393" s="22" t="s">
        <v>14</v>
      </c>
    </row>
    <row r="394" spans="3:10" s="1" customFormat="1" ht="15">
      <c r="C394" s="16">
        <f t="shared" si="14"/>
        <v>39469</v>
      </c>
      <c r="D394" s="17">
        <v>166074</v>
      </c>
      <c r="E394" s="18" t="s">
        <v>12</v>
      </c>
      <c r="F394" s="19" t="s">
        <v>219</v>
      </c>
      <c r="G394" s="20">
        <v>1</v>
      </c>
      <c r="H394" s="21">
        <v>17022.849999999999</v>
      </c>
      <c r="I394" s="21">
        <v>17022.849999999999</v>
      </c>
      <c r="J394" s="22" t="s">
        <v>14</v>
      </c>
    </row>
    <row r="395" spans="3:10" s="1" customFormat="1" ht="15">
      <c r="C395" s="16">
        <f t="shared" si="14"/>
        <v>39469</v>
      </c>
      <c r="D395" s="17">
        <v>166098</v>
      </c>
      <c r="E395" s="18" t="s">
        <v>12</v>
      </c>
      <c r="F395" s="19" t="s">
        <v>219</v>
      </c>
      <c r="G395" s="20">
        <v>1</v>
      </c>
      <c r="H395" s="21">
        <v>17022.849999999999</v>
      </c>
      <c r="I395" s="21">
        <v>17022.849999999999</v>
      </c>
      <c r="J395" s="22" t="s">
        <v>14</v>
      </c>
    </row>
    <row r="396" spans="3:10" s="1" customFormat="1" ht="15">
      <c r="C396" s="16">
        <f t="shared" si="14"/>
        <v>39469</v>
      </c>
      <c r="D396" s="17">
        <v>166469</v>
      </c>
      <c r="E396" s="18" t="s">
        <v>12</v>
      </c>
      <c r="F396" s="19" t="s">
        <v>221</v>
      </c>
      <c r="G396" s="20">
        <v>1</v>
      </c>
      <c r="H396" s="21">
        <v>11861.25</v>
      </c>
      <c r="I396" s="21">
        <v>11861.25</v>
      </c>
      <c r="J396" s="22" t="s">
        <v>14</v>
      </c>
    </row>
    <row r="397" spans="3:10" s="1" customFormat="1" ht="15">
      <c r="C397" s="16">
        <f t="shared" si="14"/>
        <v>39469</v>
      </c>
      <c r="D397" s="17">
        <v>166335</v>
      </c>
      <c r="E397" s="18" t="s">
        <v>12</v>
      </c>
      <c r="F397" s="19" t="s">
        <v>221</v>
      </c>
      <c r="G397" s="20">
        <v>1</v>
      </c>
      <c r="H397" s="21">
        <v>11861.25</v>
      </c>
      <c r="I397" s="21">
        <v>11861.25</v>
      </c>
      <c r="J397" s="22" t="s">
        <v>14</v>
      </c>
    </row>
    <row r="398" spans="3:10" s="1" customFormat="1" ht="15">
      <c r="C398" s="16">
        <f t="shared" si="14"/>
        <v>39469</v>
      </c>
      <c r="D398" s="17">
        <v>166172</v>
      </c>
      <c r="E398" s="18" t="s">
        <v>12</v>
      </c>
      <c r="F398" s="19" t="s">
        <v>221</v>
      </c>
      <c r="G398" s="20">
        <v>1</v>
      </c>
      <c r="H398" s="21">
        <v>11861.25</v>
      </c>
      <c r="I398" s="21">
        <v>11861.25</v>
      </c>
      <c r="J398" s="22" t="s">
        <v>14</v>
      </c>
    </row>
    <row r="399" spans="3:10" s="1" customFormat="1" ht="15">
      <c r="C399" s="16">
        <f t="shared" si="14"/>
        <v>39469</v>
      </c>
      <c r="D399" s="17">
        <v>166194</v>
      </c>
      <c r="E399" s="18" t="s">
        <v>12</v>
      </c>
      <c r="F399" s="19" t="s">
        <v>221</v>
      </c>
      <c r="G399" s="20">
        <v>1</v>
      </c>
      <c r="H399" s="21">
        <v>11861.25</v>
      </c>
      <c r="I399" s="21">
        <v>11861.25</v>
      </c>
      <c r="J399" s="22" t="s">
        <v>14</v>
      </c>
    </row>
    <row r="400" spans="3:10" s="1" customFormat="1" ht="15">
      <c r="C400" s="16">
        <f t="shared" si="14"/>
        <v>39469</v>
      </c>
      <c r="D400" s="17">
        <v>166177</v>
      </c>
      <c r="E400" s="18" t="s">
        <v>12</v>
      </c>
      <c r="F400" s="19" t="s">
        <v>221</v>
      </c>
      <c r="G400" s="20">
        <v>1</v>
      </c>
      <c r="H400" s="21">
        <v>11861.25</v>
      </c>
      <c r="I400" s="21">
        <v>11861.25</v>
      </c>
      <c r="J400" s="22" t="s">
        <v>14</v>
      </c>
    </row>
    <row r="401" spans="3:10" s="1" customFormat="1" ht="15">
      <c r="C401" s="16">
        <f t="shared" si="14"/>
        <v>39469</v>
      </c>
      <c r="D401" s="17">
        <v>166192</v>
      </c>
      <c r="E401" s="18" t="s">
        <v>12</v>
      </c>
      <c r="F401" s="19" t="s">
        <v>221</v>
      </c>
      <c r="G401" s="20">
        <v>1</v>
      </c>
      <c r="H401" s="21">
        <v>11861.25</v>
      </c>
      <c r="I401" s="21">
        <v>11861.25</v>
      </c>
      <c r="J401" s="22" t="s">
        <v>14</v>
      </c>
    </row>
    <row r="402" spans="3:10" s="1" customFormat="1" ht="15">
      <c r="C402" s="16">
        <f t="shared" si="14"/>
        <v>39469</v>
      </c>
      <c r="D402" s="17">
        <v>166179</v>
      </c>
      <c r="E402" s="18" t="s">
        <v>12</v>
      </c>
      <c r="F402" s="19" t="s">
        <v>221</v>
      </c>
      <c r="G402" s="20">
        <v>1</v>
      </c>
      <c r="H402" s="21">
        <v>11861.25</v>
      </c>
      <c r="I402" s="21">
        <v>11861.25</v>
      </c>
      <c r="J402" s="22" t="s">
        <v>14</v>
      </c>
    </row>
    <row r="403" spans="3:10" s="1" customFormat="1" ht="15">
      <c r="C403" s="16">
        <f t="shared" si="14"/>
        <v>39469</v>
      </c>
      <c r="D403" s="17">
        <v>166170</v>
      </c>
      <c r="E403" s="18" t="s">
        <v>12</v>
      </c>
      <c r="F403" s="19" t="s">
        <v>221</v>
      </c>
      <c r="G403" s="20">
        <v>1</v>
      </c>
      <c r="H403" s="21">
        <v>11861.25</v>
      </c>
      <c r="I403" s="21">
        <v>11861.25</v>
      </c>
      <c r="J403" s="22" t="s">
        <v>14</v>
      </c>
    </row>
    <row r="404" spans="3:10" s="1" customFormat="1" ht="15">
      <c r="C404" s="16">
        <f t="shared" si="14"/>
        <v>39469</v>
      </c>
      <c r="D404" s="17">
        <v>166196</v>
      </c>
      <c r="E404" s="18" t="s">
        <v>12</v>
      </c>
      <c r="F404" s="19" t="s">
        <v>221</v>
      </c>
      <c r="G404" s="20">
        <v>1</v>
      </c>
      <c r="H404" s="21">
        <v>11861.25</v>
      </c>
      <c r="I404" s="21">
        <v>11861.25</v>
      </c>
      <c r="J404" s="22" t="s">
        <v>14</v>
      </c>
    </row>
    <row r="405" spans="3:10" s="1" customFormat="1" ht="15">
      <c r="C405" s="16">
        <f t="shared" si="14"/>
        <v>39469</v>
      </c>
      <c r="D405" s="17">
        <v>166175</v>
      </c>
      <c r="E405" s="18" t="s">
        <v>12</v>
      </c>
      <c r="F405" s="19" t="s">
        <v>221</v>
      </c>
      <c r="G405" s="20">
        <v>1</v>
      </c>
      <c r="H405" s="21">
        <v>11861.25</v>
      </c>
      <c r="I405" s="21">
        <v>11861.25</v>
      </c>
      <c r="J405" s="22" t="s">
        <v>14</v>
      </c>
    </row>
    <row r="406" spans="3:10" s="1" customFormat="1" ht="15">
      <c r="C406" s="16">
        <f t="shared" si="14"/>
        <v>39469</v>
      </c>
      <c r="D406" s="17">
        <v>166101</v>
      </c>
      <c r="E406" s="18" t="s">
        <v>12</v>
      </c>
      <c r="F406" s="19" t="s">
        <v>221</v>
      </c>
      <c r="G406" s="20">
        <v>1</v>
      </c>
      <c r="H406" s="21">
        <v>11861.25</v>
      </c>
      <c r="I406" s="21">
        <v>11861.25</v>
      </c>
      <c r="J406" s="22" t="s">
        <v>14</v>
      </c>
    </row>
    <row r="407" spans="3:10" s="1" customFormat="1" ht="15">
      <c r="C407" s="16">
        <f t="shared" si="14"/>
        <v>39469</v>
      </c>
      <c r="D407" s="17">
        <v>166163</v>
      </c>
      <c r="E407" s="18" t="s">
        <v>12</v>
      </c>
      <c r="F407" s="19" t="s">
        <v>221</v>
      </c>
      <c r="G407" s="20">
        <v>1</v>
      </c>
      <c r="H407" s="21">
        <v>11861.25</v>
      </c>
      <c r="I407" s="21">
        <v>11861.25</v>
      </c>
      <c r="J407" s="22" t="s">
        <v>14</v>
      </c>
    </row>
    <row r="408" spans="3:10" s="1" customFormat="1" ht="15">
      <c r="C408" s="16">
        <f t="shared" si="14"/>
        <v>39469</v>
      </c>
      <c r="D408" s="17">
        <v>166195</v>
      </c>
      <c r="E408" s="18" t="s">
        <v>12</v>
      </c>
      <c r="F408" s="19" t="s">
        <v>222</v>
      </c>
      <c r="G408" s="20">
        <v>1</v>
      </c>
      <c r="H408" s="21">
        <v>11861.25</v>
      </c>
      <c r="I408" s="21">
        <v>11861.25</v>
      </c>
      <c r="J408" s="22" t="s">
        <v>14</v>
      </c>
    </row>
    <row r="409" spans="3:10" s="1" customFormat="1" ht="15">
      <c r="C409" s="16">
        <f t="shared" si="14"/>
        <v>39469</v>
      </c>
      <c r="D409" s="17">
        <v>166102</v>
      </c>
      <c r="E409" s="18" t="s">
        <v>12</v>
      </c>
      <c r="F409" s="19" t="s">
        <v>221</v>
      </c>
      <c r="G409" s="20">
        <v>1</v>
      </c>
      <c r="H409" s="21">
        <v>11861.25</v>
      </c>
      <c r="I409" s="21">
        <v>11861.25</v>
      </c>
      <c r="J409" s="22" t="s">
        <v>14</v>
      </c>
    </row>
    <row r="410" spans="3:10" s="1" customFormat="1" ht="15">
      <c r="C410" s="16">
        <f t="shared" si="14"/>
        <v>39469</v>
      </c>
      <c r="D410" s="17">
        <v>166181</v>
      </c>
      <c r="E410" s="18" t="s">
        <v>12</v>
      </c>
      <c r="F410" s="19" t="s">
        <v>221</v>
      </c>
      <c r="G410" s="20">
        <v>1</v>
      </c>
      <c r="H410" s="21">
        <v>11861.25</v>
      </c>
      <c r="I410" s="21">
        <v>11861.25</v>
      </c>
      <c r="J410" s="22" t="s">
        <v>14</v>
      </c>
    </row>
    <row r="411" spans="3:10" s="1" customFormat="1" ht="15">
      <c r="C411" s="16">
        <f t="shared" si="14"/>
        <v>39469</v>
      </c>
      <c r="D411" s="17">
        <v>166347</v>
      </c>
      <c r="E411" s="18" t="s">
        <v>12</v>
      </c>
      <c r="F411" s="19" t="s">
        <v>221</v>
      </c>
      <c r="G411" s="20">
        <v>1</v>
      </c>
      <c r="H411" s="21">
        <v>11861.25</v>
      </c>
      <c r="I411" s="21">
        <v>11861.25</v>
      </c>
      <c r="J411" s="22" t="s">
        <v>14</v>
      </c>
    </row>
    <row r="412" spans="3:10" s="1" customFormat="1" ht="15">
      <c r="C412" s="16">
        <f t="shared" si="14"/>
        <v>39469</v>
      </c>
      <c r="D412" s="17">
        <v>166346</v>
      </c>
      <c r="E412" s="18" t="s">
        <v>12</v>
      </c>
      <c r="F412" s="19" t="s">
        <v>221</v>
      </c>
      <c r="G412" s="20">
        <v>1</v>
      </c>
      <c r="H412" s="21">
        <v>11861.25</v>
      </c>
      <c r="I412" s="21">
        <v>11861.25</v>
      </c>
      <c r="J412" s="22" t="s">
        <v>14</v>
      </c>
    </row>
    <row r="413" spans="3:10" s="1" customFormat="1" ht="15">
      <c r="C413" s="16">
        <f t="shared" si="14"/>
        <v>39469</v>
      </c>
      <c r="D413" s="17">
        <v>166103</v>
      </c>
      <c r="E413" s="18" t="s">
        <v>12</v>
      </c>
      <c r="F413" s="19" t="s">
        <v>221</v>
      </c>
      <c r="G413" s="20">
        <v>1</v>
      </c>
      <c r="H413" s="21">
        <v>11861.25</v>
      </c>
      <c r="I413" s="21">
        <v>11861.25</v>
      </c>
      <c r="J413" s="22" t="s">
        <v>14</v>
      </c>
    </row>
    <row r="414" spans="3:10" s="1" customFormat="1" ht="15">
      <c r="C414" s="16">
        <f t="shared" si="14"/>
        <v>39469</v>
      </c>
      <c r="D414" s="17">
        <v>166198</v>
      </c>
      <c r="E414" s="18" t="s">
        <v>12</v>
      </c>
      <c r="F414" s="19" t="s">
        <v>221</v>
      </c>
      <c r="G414" s="20">
        <v>1</v>
      </c>
      <c r="H414" s="21">
        <v>11861.25</v>
      </c>
      <c r="I414" s="21">
        <v>11861.25</v>
      </c>
      <c r="J414" s="22" t="s">
        <v>14</v>
      </c>
    </row>
    <row r="415" spans="3:10" s="1" customFormat="1" ht="15">
      <c r="C415" s="16">
        <f t="shared" si="14"/>
        <v>39469</v>
      </c>
      <c r="D415" s="17">
        <v>166186</v>
      </c>
      <c r="E415" s="18" t="s">
        <v>12</v>
      </c>
      <c r="F415" s="19" t="s">
        <v>221</v>
      </c>
      <c r="G415" s="20">
        <v>1</v>
      </c>
      <c r="H415" s="21">
        <v>11861.25</v>
      </c>
      <c r="I415" s="21">
        <v>11861.25</v>
      </c>
      <c r="J415" s="22" t="s">
        <v>14</v>
      </c>
    </row>
    <row r="416" spans="3:10" s="1" customFormat="1" ht="15">
      <c r="C416" s="16">
        <f t="shared" si="14"/>
        <v>39469</v>
      </c>
      <c r="D416" s="17">
        <v>166345</v>
      </c>
      <c r="E416" s="18" t="s">
        <v>12</v>
      </c>
      <c r="F416" s="19" t="s">
        <v>221</v>
      </c>
      <c r="G416" s="20">
        <v>1</v>
      </c>
      <c r="H416" s="21">
        <v>11861.25</v>
      </c>
      <c r="I416" s="21">
        <v>11861.25</v>
      </c>
      <c r="J416" s="22" t="s">
        <v>14</v>
      </c>
    </row>
    <row r="417" spans="3:10" s="1" customFormat="1" ht="15">
      <c r="C417" s="16">
        <f t="shared" si="14"/>
        <v>39469</v>
      </c>
      <c r="D417" s="17">
        <v>166182</v>
      </c>
      <c r="E417" s="18" t="s">
        <v>12</v>
      </c>
      <c r="F417" s="19" t="s">
        <v>221</v>
      </c>
      <c r="G417" s="20">
        <v>1</v>
      </c>
      <c r="H417" s="21">
        <v>11861.25</v>
      </c>
      <c r="I417" s="21">
        <v>11861.25</v>
      </c>
      <c r="J417" s="22" t="s">
        <v>14</v>
      </c>
    </row>
    <row r="418" spans="3:10" s="1" customFormat="1" ht="15">
      <c r="C418" s="16">
        <f t="shared" si="14"/>
        <v>39469</v>
      </c>
      <c r="D418" s="17">
        <v>166165</v>
      </c>
      <c r="E418" s="18" t="s">
        <v>12</v>
      </c>
      <c r="F418" s="19" t="s">
        <v>221</v>
      </c>
      <c r="G418" s="20">
        <v>1</v>
      </c>
      <c r="H418" s="21">
        <v>11861.25</v>
      </c>
      <c r="I418" s="21">
        <v>11861.25</v>
      </c>
      <c r="J418" s="22" t="s">
        <v>14</v>
      </c>
    </row>
    <row r="419" spans="3:10" s="1" customFormat="1" ht="15">
      <c r="C419" s="16">
        <f t="shared" si="14"/>
        <v>39469</v>
      </c>
      <c r="D419" s="17">
        <v>166174</v>
      </c>
      <c r="E419" s="18" t="s">
        <v>12</v>
      </c>
      <c r="F419" s="19" t="s">
        <v>221</v>
      </c>
      <c r="G419" s="20">
        <v>1</v>
      </c>
      <c r="H419" s="21">
        <v>11861.25</v>
      </c>
      <c r="I419" s="21">
        <v>11861.25</v>
      </c>
      <c r="J419" s="22" t="s">
        <v>14</v>
      </c>
    </row>
    <row r="420" spans="3:10" s="1" customFormat="1" ht="15">
      <c r="C420" s="16">
        <f t="shared" si="14"/>
        <v>39469</v>
      </c>
      <c r="D420" s="17">
        <v>166190</v>
      </c>
      <c r="E420" s="18" t="s">
        <v>12</v>
      </c>
      <c r="F420" s="19" t="s">
        <v>221</v>
      </c>
      <c r="G420" s="20">
        <v>1</v>
      </c>
      <c r="H420" s="21">
        <v>11861.25</v>
      </c>
      <c r="I420" s="21">
        <v>11861.25</v>
      </c>
      <c r="J420" s="22" t="s">
        <v>14</v>
      </c>
    </row>
    <row r="421" spans="3:10" s="1" customFormat="1" ht="15">
      <c r="C421" s="16">
        <f t="shared" si="14"/>
        <v>39469</v>
      </c>
      <c r="D421" s="17">
        <v>166189</v>
      </c>
      <c r="E421" s="18" t="s">
        <v>12</v>
      </c>
      <c r="F421" s="19" t="s">
        <v>221</v>
      </c>
      <c r="G421" s="20">
        <v>1</v>
      </c>
      <c r="H421" s="21">
        <v>11861.25</v>
      </c>
      <c r="I421" s="21">
        <v>11861.25</v>
      </c>
      <c r="J421" s="22" t="s">
        <v>14</v>
      </c>
    </row>
    <row r="422" spans="3:10" s="1" customFormat="1" ht="15">
      <c r="C422" s="16">
        <f t="shared" si="14"/>
        <v>39469</v>
      </c>
      <c r="D422" s="17">
        <v>166343</v>
      </c>
      <c r="E422" s="18" t="s">
        <v>12</v>
      </c>
      <c r="F422" s="19" t="s">
        <v>221</v>
      </c>
      <c r="G422" s="20">
        <v>1</v>
      </c>
      <c r="H422" s="21">
        <v>11861.25</v>
      </c>
      <c r="I422" s="21">
        <v>11861.25</v>
      </c>
      <c r="J422" s="22" t="s">
        <v>14</v>
      </c>
    </row>
    <row r="423" spans="3:10" s="1" customFormat="1" ht="15">
      <c r="C423" s="16">
        <f t="shared" si="14"/>
        <v>39469</v>
      </c>
      <c r="D423" s="17">
        <v>166178</v>
      </c>
      <c r="E423" s="18" t="s">
        <v>12</v>
      </c>
      <c r="F423" s="19" t="s">
        <v>221</v>
      </c>
      <c r="G423" s="20">
        <v>1</v>
      </c>
      <c r="H423" s="21">
        <v>11861.25</v>
      </c>
      <c r="I423" s="21">
        <v>11861.25</v>
      </c>
      <c r="J423" s="22" t="s">
        <v>14</v>
      </c>
    </row>
    <row r="424" spans="3:10" s="1" customFormat="1" ht="15">
      <c r="C424" s="16">
        <f t="shared" si="14"/>
        <v>39469</v>
      </c>
      <c r="D424" s="17">
        <v>166187</v>
      </c>
      <c r="E424" s="18" t="s">
        <v>12</v>
      </c>
      <c r="F424" s="19" t="s">
        <v>221</v>
      </c>
      <c r="G424" s="20">
        <v>1</v>
      </c>
      <c r="H424" s="21">
        <v>11861.25</v>
      </c>
      <c r="I424" s="21">
        <v>11861.25</v>
      </c>
      <c r="J424" s="22" t="s">
        <v>14</v>
      </c>
    </row>
    <row r="425" spans="3:10" s="1" customFormat="1" ht="15">
      <c r="C425" s="16">
        <f t="shared" si="14"/>
        <v>39469</v>
      </c>
      <c r="D425" s="17">
        <v>166197</v>
      </c>
      <c r="E425" s="18" t="s">
        <v>12</v>
      </c>
      <c r="F425" s="19" t="s">
        <v>221</v>
      </c>
      <c r="G425" s="20">
        <v>1</v>
      </c>
      <c r="H425" s="21">
        <v>11861.25</v>
      </c>
      <c r="I425" s="21">
        <v>11861.25</v>
      </c>
      <c r="J425" s="22" t="s">
        <v>14</v>
      </c>
    </row>
    <row r="426" spans="3:10" s="1" customFormat="1" ht="15">
      <c r="C426" s="16">
        <f t="shared" si="14"/>
        <v>39469</v>
      </c>
      <c r="D426" s="17">
        <v>166337</v>
      </c>
      <c r="E426" s="18" t="s">
        <v>12</v>
      </c>
      <c r="F426" s="19" t="s">
        <v>221</v>
      </c>
      <c r="G426" s="20">
        <v>1</v>
      </c>
      <c r="H426" s="21">
        <v>11861.25</v>
      </c>
      <c r="I426" s="21">
        <v>11861.25</v>
      </c>
      <c r="J426" s="22" t="s">
        <v>14</v>
      </c>
    </row>
    <row r="427" spans="3:10" s="1" customFormat="1" ht="15">
      <c r="C427" s="16">
        <f t="shared" si="14"/>
        <v>39469</v>
      </c>
      <c r="D427" s="17">
        <v>166338</v>
      </c>
      <c r="E427" s="18" t="s">
        <v>12</v>
      </c>
      <c r="F427" s="19" t="s">
        <v>221</v>
      </c>
      <c r="G427" s="20">
        <v>1</v>
      </c>
      <c r="H427" s="21">
        <v>11861.25</v>
      </c>
      <c r="I427" s="21">
        <v>11861.25</v>
      </c>
      <c r="J427" s="22" t="s">
        <v>14</v>
      </c>
    </row>
    <row r="428" spans="3:10" s="1" customFormat="1" ht="15">
      <c r="C428" s="16">
        <f t="shared" si="14"/>
        <v>39469</v>
      </c>
      <c r="D428" s="17">
        <v>166166</v>
      </c>
      <c r="E428" s="18" t="s">
        <v>12</v>
      </c>
      <c r="F428" s="19" t="s">
        <v>221</v>
      </c>
      <c r="G428" s="20">
        <v>1</v>
      </c>
      <c r="H428" s="21">
        <v>11861.25</v>
      </c>
      <c r="I428" s="21">
        <v>11861.25</v>
      </c>
      <c r="J428" s="22" t="s">
        <v>14</v>
      </c>
    </row>
    <row r="429" spans="3:10" s="1" customFormat="1" ht="15">
      <c r="C429" s="16">
        <f t="shared" si="14"/>
        <v>39469</v>
      </c>
      <c r="D429" s="17">
        <v>166341</v>
      </c>
      <c r="E429" s="18" t="s">
        <v>12</v>
      </c>
      <c r="F429" s="19" t="s">
        <v>221</v>
      </c>
      <c r="G429" s="20">
        <v>1</v>
      </c>
      <c r="H429" s="21">
        <v>11861.25</v>
      </c>
      <c r="I429" s="21">
        <v>11861.25</v>
      </c>
      <c r="J429" s="22" t="s">
        <v>14</v>
      </c>
    </row>
    <row r="430" spans="3:10" s="1" customFormat="1" ht="15">
      <c r="C430" s="16">
        <f t="shared" si="14"/>
        <v>39469</v>
      </c>
      <c r="D430" s="17">
        <v>166168</v>
      </c>
      <c r="E430" s="18" t="s">
        <v>12</v>
      </c>
      <c r="F430" s="19" t="s">
        <v>221</v>
      </c>
      <c r="G430" s="20">
        <v>1</v>
      </c>
      <c r="H430" s="21">
        <v>11861.25</v>
      </c>
      <c r="I430" s="21">
        <v>11861.25</v>
      </c>
      <c r="J430" s="22" t="s">
        <v>14</v>
      </c>
    </row>
    <row r="431" spans="3:10" s="1" customFormat="1" ht="15">
      <c r="C431" s="16">
        <f t="shared" si="14"/>
        <v>39469</v>
      </c>
      <c r="D431" s="17">
        <v>166188</v>
      </c>
      <c r="E431" s="18" t="s">
        <v>12</v>
      </c>
      <c r="F431" s="19" t="s">
        <v>221</v>
      </c>
      <c r="G431" s="20">
        <v>1</v>
      </c>
      <c r="H431" s="21">
        <v>11861.25</v>
      </c>
      <c r="I431" s="21">
        <v>11861.25</v>
      </c>
      <c r="J431" s="22" t="s">
        <v>14</v>
      </c>
    </row>
    <row r="432" spans="3:10" s="1" customFormat="1" ht="15">
      <c r="C432" s="16">
        <f t="shared" si="14"/>
        <v>39469</v>
      </c>
      <c r="D432" s="17">
        <v>166161</v>
      </c>
      <c r="E432" s="18" t="s">
        <v>12</v>
      </c>
      <c r="F432" s="19" t="s">
        <v>221</v>
      </c>
      <c r="G432" s="20">
        <v>1</v>
      </c>
      <c r="H432" s="21">
        <v>11861.25</v>
      </c>
      <c r="I432" s="21">
        <v>11861.25</v>
      </c>
      <c r="J432" s="22" t="s">
        <v>14</v>
      </c>
    </row>
    <row r="433" spans="3:10" s="1" customFormat="1" ht="15">
      <c r="C433" s="16">
        <f t="shared" si="14"/>
        <v>39469</v>
      </c>
      <c r="D433" s="17">
        <v>166183</v>
      </c>
      <c r="E433" s="18" t="s">
        <v>12</v>
      </c>
      <c r="F433" s="19" t="s">
        <v>221</v>
      </c>
      <c r="G433" s="20">
        <v>1</v>
      </c>
      <c r="H433" s="21">
        <v>11861.25</v>
      </c>
      <c r="I433" s="21">
        <v>11861.25</v>
      </c>
      <c r="J433" s="22" t="s">
        <v>14</v>
      </c>
    </row>
    <row r="434" spans="3:10" s="1" customFormat="1" ht="15">
      <c r="C434" s="16">
        <f t="shared" si="14"/>
        <v>39469</v>
      </c>
      <c r="D434" s="17">
        <v>166100</v>
      </c>
      <c r="E434" s="18" t="s">
        <v>12</v>
      </c>
      <c r="F434" s="19" t="s">
        <v>221</v>
      </c>
      <c r="G434" s="20">
        <v>1</v>
      </c>
      <c r="H434" s="21">
        <v>11861.25</v>
      </c>
      <c r="I434" s="21">
        <v>11861.25</v>
      </c>
      <c r="J434" s="22" t="s">
        <v>14</v>
      </c>
    </row>
    <row r="435" spans="3:10" s="1" customFormat="1" ht="15">
      <c r="C435" s="16">
        <f t="shared" si="14"/>
        <v>39469</v>
      </c>
      <c r="D435" s="17">
        <v>166334</v>
      </c>
      <c r="E435" s="18" t="s">
        <v>12</v>
      </c>
      <c r="F435" s="19" t="s">
        <v>221</v>
      </c>
      <c r="G435" s="20">
        <v>1</v>
      </c>
      <c r="H435" s="21">
        <v>11861.25</v>
      </c>
      <c r="I435" s="21">
        <v>11861.25</v>
      </c>
      <c r="J435" s="22" t="s">
        <v>14</v>
      </c>
    </row>
    <row r="436" spans="3:10" s="1" customFormat="1" ht="15">
      <c r="C436" s="16">
        <f t="shared" si="14"/>
        <v>39469</v>
      </c>
      <c r="D436" s="17">
        <v>166348</v>
      </c>
      <c r="E436" s="18" t="s">
        <v>12</v>
      </c>
      <c r="F436" s="19" t="s">
        <v>221</v>
      </c>
      <c r="G436" s="20">
        <v>1</v>
      </c>
      <c r="H436" s="21">
        <v>11861.25</v>
      </c>
      <c r="I436" s="21">
        <v>11861.25</v>
      </c>
      <c r="J436" s="22" t="s">
        <v>14</v>
      </c>
    </row>
    <row r="437" spans="3:10" s="1" customFormat="1" ht="15">
      <c r="C437" s="16">
        <f t="shared" si="14"/>
        <v>39469</v>
      </c>
      <c r="D437" s="17">
        <v>166184</v>
      </c>
      <c r="E437" s="18" t="s">
        <v>12</v>
      </c>
      <c r="F437" s="19" t="s">
        <v>221</v>
      </c>
      <c r="G437" s="20">
        <v>1</v>
      </c>
      <c r="H437" s="21">
        <v>11861.25</v>
      </c>
      <c r="I437" s="21">
        <v>11861.25</v>
      </c>
      <c r="J437" s="22" t="s">
        <v>14</v>
      </c>
    </row>
    <row r="438" spans="3:10" s="1" customFormat="1" ht="15">
      <c r="C438" s="16">
        <f t="shared" si="14"/>
        <v>39469</v>
      </c>
      <c r="D438" s="17">
        <v>166185</v>
      </c>
      <c r="E438" s="18" t="s">
        <v>12</v>
      </c>
      <c r="F438" s="19" t="s">
        <v>221</v>
      </c>
      <c r="G438" s="20">
        <v>1</v>
      </c>
      <c r="H438" s="21">
        <v>11861.25</v>
      </c>
      <c r="I438" s="21">
        <v>11861.25</v>
      </c>
      <c r="J438" s="22" t="s">
        <v>14</v>
      </c>
    </row>
    <row r="439" spans="3:10" s="1" customFormat="1" ht="15">
      <c r="C439" s="16">
        <f t="shared" si="14"/>
        <v>39469</v>
      </c>
      <c r="D439" s="17">
        <v>166342</v>
      </c>
      <c r="E439" s="18" t="s">
        <v>12</v>
      </c>
      <c r="F439" s="19" t="s">
        <v>221</v>
      </c>
      <c r="G439" s="20">
        <v>1</v>
      </c>
      <c r="H439" s="21">
        <v>11861.25</v>
      </c>
      <c r="I439" s="21">
        <v>11861.25</v>
      </c>
      <c r="J439" s="22" t="s">
        <v>14</v>
      </c>
    </row>
    <row r="440" spans="3:10" s="1" customFormat="1" ht="15">
      <c r="C440" s="16">
        <f t="shared" si="14"/>
        <v>39469</v>
      </c>
      <c r="D440" s="17">
        <v>166334</v>
      </c>
      <c r="E440" s="18" t="s">
        <v>12</v>
      </c>
      <c r="F440" s="19" t="s">
        <v>221</v>
      </c>
      <c r="G440" s="20">
        <v>1</v>
      </c>
      <c r="H440" s="21">
        <v>11861.25</v>
      </c>
      <c r="I440" s="21">
        <v>11861.25</v>
      </c>
      <c r="J440" s="22" t="s">
        <v>14</v>
      </c>
    </row>
    <row r="441" spans="3:10" s="1" customFormat="1" ht="15">
      <c r="C441" s="16">
        <f t="shared" si="14"/>
        <v>39469</v>
      </c>
      <c r="D441" s="17">
        <v>166176</v>
      </c>
      <c r="E441" s="18" t="s">
        <v>12</v>
      </c>
      <c r="F441" s="19" t="s">
        <v>221</v>
      </c>
      <c r="G441" s="20">
        <v>1</v>
      </c>
      <c r="H441" s="21">
        <v>11861.25</v>
      </c>
      <c r="I441" s="21">
        <v>11861.25</v>
      </c>
      <c r="J441" s="22" t="s">
        <v>14</v>
      </c>
    </row>
    <row r="442" spans="3:10" s="1" customFormat="1" ht="15">
      <c r="C442" s="16">
        <f t="shared" si="14"/>
        <v>39469</v>
      </c>
      <c r="D442" s="17">
        <v>166104</v>
      </c>
      <c r="E442" s="18" t="s">
        <v>12</v>
      </c>
      <c r="F442" s="19" t="s">
        <v>221</v>
      </c>
      <c r="G442" s="20">
        <v>1</v>
      </c>
      <c r="H442" s="21">
        <v>11861.25</v>
      </c>
      <c r="I442" s="21">
        <v>11861.25</v>
      </c>
      <c r="J442" s="22" t="s">
        <v>14</v>
      </c>
    </row>
    <row r="443" spans="3:10" s="1" customFormat="1" ht="15">
      <c r="C443" s="16">
        <f t="shared" si="14"/>
        <v>39469</v>
      </c>
      <c r="D443" s="17">
        <v>166173</v>
      </c>
      <c r="E443" s="18" t="s">
        <v>12</v>
      </c>
      <c r="F443" s="19" t="s">
        <v>221</v>
      </c>
      <c r="G443" s="20">
        <v>1</v>
      </c>
      <c r="H443" s="21">
        <v>11861.25</v>
      </c>
      <c r="I443" s="21">
        <v>11861.25</v>
      </c>
      <c r="J443" s="22" t="s">
        <v>14</v>
      </c>
    </row>
    <row r="444" spans="3:10" s="1" customFormat="1" ht="15">
      <c r="C444" s="16">
        <f t="shared" si="14"/>
        <v>39469</v>
      </c>
      <c r="D444" s="17">
        <v>166180</v>
      </c>
      <c r="E444" s="18" t="s">
        <v>12</v>
      </c>
      <c r="F444" s="19" t="s">
        <v>221</v>
      </c>
      <c r="G444" s="20">
        <v>1</v>
      </c>
      <c r="H444" s="21">
        <v>11861.25</v>
      </c>
      <c r="I444" s="21">
        <v>11861.25</v>
      </c>
      <c r="J444" s="22" t="s">
        <v>14</v>
      </c>
    </row>
    <row r="445" spans="3:10" s="1" customFormat="1" ht="15">
      <c r="C445" s="16">
        <f t="shared" si="14"/>
        <v>39469</v>
      </c>
      <c r="D445" s="17">
        <v>166171</v>
      </c>
      <c r="E445" s="18" t="s">
        <v>12</v>
      </c>
      <c r="F445" s="19" t="s">
        <v>221</v>
      </c>
      <c r="G445" s="20">
        <v>1</v>
      </c>
      <c r="H445" s="21">
        <v>11861.25</v>
      </c>
      <c r="I445" s="21">
        <v>11861.25</v>
      </c>
      <c r="J445" s="22" t="s">
        <v>14</v>
      </c>
    </row>
    <row r="446" spans="3:10" s="1" customFormat="1" ht="15">
      <c r="C446" s="16">
        <f t="shared" ref="C446:C454" si="15">DATE(2008,1,22)</f>
        <v>39469</v>
      </c>
      <c r="D446" s="17">
        <v>166162</v>
      </c>
      <c r="E446" s="18" t="s">
        <v>12</v>
      </c>
      <c r="F446" s="19" t="s">
        <v>221</v>
      </c>
      <c r="G446" s="20">
        <v>1</v>
      </c>
      <c r="H446" s="21">
        <v>11861.25</v>
      </c>
      <c r="I446" s="21">
        <v>11861.25</v>
      </c>
      <c r="J446" s="22" t="s">
        <v>14</v>
      </c>
    </row>
    <row r="447" spans="3:10" s="1" customFormat="1" ht="15">
      <c r="C447" s="16">
        <f t="shared" si="15"/>
        <v>39469</v>
      </c>
      <c r="D447" s="17">
        <v>166177</v>
      </c>
      <c r="E447" s="18" t="s">
        <v>12</v>
      </c>
      <c r="F447" s="19" t="s">
        <v>221</v>
      </c>
      <c r="G447" s="20">
        <v>1</v>
      </c>
      <c r="H447" s="21">
        <v>11861.25</v>
      </c>
      <c r="I447" s="21">
        <v>11861.25</v>
      </c>
      <c r="J447" s="22" t="s">
        <v>14</v>
      </c>
    </row>
    <row r="448" spans="3:10" s="1" customFormat="1" ht="15">
      <c r="C448" s="16">
        <f t="shared" si="15"/>
        <v>39469</v>
      </c>
      <c r="D448" s="17">
        <v>166164</v>
      </c>
      <c r="E448" s="18" t="s">
        <v>12</v>
      </c>
      <c r="F448" s="19" t="s">
        <v>221</v>
      </c>
      <c r="G448" s="20">
        <v>1</v>
      </c>
      <c r="H448" s="21">
        <v>11861.25</v>
      </c>
      <c r="I448" s="21">
        <v>11861.25</v>
      </c>
      <c r="J448" s="22" t="s">
        <v>14</v>
      </c>
    </row>
    <row r="449" spans="3:10" s="1" customFormat="1" ht="15">
      <c r="C449" s="16">
        <f t="shared" si="15"/>
        <v>39469</v>
      </c>
      <c r="D449" s="17">
        <v>166340</v>
      </c>
      <c r="E449" s="18" t="s">
        <v>12</v>
      </c>
      <c r="F449" s="19" t="s">
        <v>221</v>
      </c>
      <c r="G449" s="20">
        <v>1</v>
      </c>
      <c r="H449" s="21">
        <v>11861.25</v>
      </c>
      <c r="I449" s="21">
        <v>11861.25</v>
      </c>
      <c r="J449" s="22" t="s">
        <v>14</v>
      </c>
    </row>
    <row r="450" spans="3:10" s="1" customFormat="1" ht="15">
      <c r="C450" s="16">
        <f t="shared" si="15"/>
        <v>39469</v>
      </c>
      <c r="D450" s="17">
        <v>166191</v>
      </c>
      <c r="E450" s="18" t="s">
        <v>12</v>
      </c>
      <c r="F450" s="19" t="s">
        <v>221</v>
      </c>
      <c r="G450" s="20">
        <v>1</v>
      </c>
      <c r="H450" s="21">
        <v>11861.25</v>
      </c>
      <c r="I450" s="21">
        <v>11861.25</v>
      </c>
      <c r="J450" s="22" t="s">
        <v>14</v>
      </c>
    </row>
    <row r="451" spans="3:10" s="1" customFormat="1" ht="15">
      <c r="C451" s="16">
        <f t="shared" si="15"/>
        <v>39469</v>
      </c>
      <c r="D451" s="17">
        <v>166066</v>
      </c>
      <c r="E451" s="18" t="s">
        <v>12</v>
      </c>
      <c r="F451" s="19" t="s">
        <v>223</v>
      </c>
      <c r="G451" s="20">
        <v>1</v>
      </c>
      <c r="H451" s="21">
        <v>11861.25</v>
      </c>
      <c r="I451" s="21">
        <v>11861.25</v>
      </c>
      <c r="J451" s="22" t="s">
        <v>14</v>
      </c>
    </row>
    <row r="452" spans="3:10" s="1" customFormat="1" ht="15">
      <c r="C452" s="16">
        <f t="shared" si="15"/>
        <v>39469</v>
      </c>
      <c r="D452" s="17">
        <v>166301</v>
      </c>
      <c r="E452" s="18" t="s">
        <v>12</v>
      </c>
      <c r="F452" s="19" t="s">
        <v>223</v>
      </c>
      <c r="G452" s="20">
        <v>1</v>
      </c>
      <c r="H452" s="21">
        <v>11861.25</v>
      </c>
      <c r="I452" s="21">
        <v>11861.25</v>
      </c>
      <c r="J452" s="22" t="s">
        <v>14</v>
      </c>
    </row>
    <row r="453" spans="3:10" s="1" customFormat="1" ht="15">
      <c r="C453" s="16">
        <f t="shared" si="15"/>
        <v>39469</v>
      </c>
      <c r="D453" s="17">
        <v>166058</v>
      </c>
      <c r="E453" s="18" t="s">
        <v>12</v>
      </c>
      <c r="F453" s="19" t="s">
        <v>223</v>
      </c>
      <c r="G453" s="20">
        <v>1</v>
      </c>
      <c r="H453" s="21">
        <v>11861.25</v>
      </c>
      <c r="I453" s="21">
        <v>11861.25</v>
      </c>
      <c r="J453" s="22" t="s">
        <v>14</v>
      </c>
    </row>
    <row r="454" spans="3:10" s="1" customFormat="1" ht="15">
      <c r="C454" s="16">
        <f t="shared" si="15"/>
        <v>39469</v>
      </c>
      <c r="D454" s="17">
        <v>166059</v>
      </c>
      <c r="E454" s="18" t="s">
        <v>12</v>
      </c>
      <c r="F454" s="19" t="s">
        <v>223</v>
      </c>
      <c r="G454" s="20">
        <v>1</v>
      </c>
      <c r="H454" s="21">
        <v>11861.25</v>
      </c>
      <c r="I454" s="21">
        <v>11861.25</v>
      </c>
      <c r="J454" s="22" t="s">
        <v>14</v>
      </c>
    </row>
    <row r="455" spans="3:10" s="1" customFormat="1" ht="15">
      <c r="C455" s="16">
        <f t="shared" ref="C455:C465" si="16">DATE(2008,1,29)</f>
        <v>39476</v>
      </c>
      <c r="D455" s="17" t="s">
        <v>224</v>
      </c>
      <c r="E455" s="18" t="s">
        <v>12</v>
      </c>
      <c r="F455" s="19" t="s">
        <v>225</v>
      </c>
      <c r="G455" s="20">
        <v>1</v>
      </c>
      <c r="H455" s="21">
        <v>1252101.68</v>
      </c>
      <c r="I455" s="21">
        <v>1252101.68</v>
      </c>
      <c r="J455" s="22" t="s">
        <v>14</v>
      </c>
    </row>
    <row r="456" spans="3:10" s="1" customFormat="1" ht="15">
      <c r="C456" s="16">
        <f t="shared" si="16"/>
        <v>39476</v>
      </c>
      <c r="D456" s="17" t="s">
        <v>226</v>
      </c>
      <c r="E456" s="18" t="s">
        <v>12</v>
      </c>
      <c r="F456" s="19" t="s">
        <v>227</v>
      </c>
      <c r="G456" s="20">
        <v>1</v>
      </c>
      <c r="H456" s="21">
        <v>209820.79999999999</v>
      </c>
      <c r="I456" s="21">
        <v>209820.79999999999</v>
      </c>
      <c r="J456" s="22" t="s">
        <v>14</v>
      </c>
    </row>
    <row r="457" spans="3:10" s="1" customFormat="1" ht="15">
      <c r="C457" s="16">
        <f t="shared" si="16"/>
        <v>39476</v>
      </c>
      <c r="D457" s="17" t="s">
        <v>228</v>
      </c>
      <c r="E457" s="18" t="s">
        <v>12</v>
      </c>
      <c r="F457" s="19" t="s">
        <v>227</v>
      </c>
      <c r="G457" s="20">
        <v>1</v>
      </c>
      <c r="H457" s="21">
        <v>209820.79999999999</v>
      </c>
      <c r="I457" s="21">
        <v>209820.79999999999</v>
      </c>
      <c r="J457" s="22" t="s">
        <v>14</v>
      </c>
    </row>
    <row r="458" spans="3:10" s="1" customFormat="1" ht="15">
      <c r="C458" s="16">
        <f t="shared" si="16"/>
        <v>39476</v>
      </c>
      <c r="D458" s="17" t="s">
        <v>229</v>
      </c>
      <c r="E458" s="18" t="s">
        <v>12</v>
      </c>
      <c r="F458" s="19" t="s">
        <v>227</v>
      </c>
      <c r="G458" s="20">
        <v>1</v>
      </c>
      <c r="H458" s="21">
        <v>209820.79999999999</v>
      </c>
      <c r="I458" s="21">
        <v>209820.79999999999</v>
      </c>
      <c r="J458" s="22" t="s">
        <v>14</v>
      </c>
    </row>
    <row r="459" spans="3:10" s="1" customFormat="1" ht="15">
      <c r="C459" s="16">
        <f t="shared" si="16"/>
        <v>39476</v>
      </c>
      <c r="D459" s="17" t="s">
        <v>230</v>
      </c>
      <c r="E459" s="18" t="s">
        <v>12</v>
      </c>
      <c r="F459" s="19" t="s">
        <v>231</v>
      </c>
      <c r="G459" s="20">
        <v>1</v>
      </c>
      <c r="H459" s="21">
        <v>186748.4</v>
      </c>
      <c r="I459" s="21">
        <v>186748.4</v>
      </c>
      <c r="J459" s="22" t="s">
        <v>14</v>
      </c>
    </row>
    <row r="460" spans="3:10" s="1" customFormat="1" ht="15">
      <c r="C460" s="16">
        <f t="shared" si="16"/>
        <v>39476</v>
      </c>
      <c r="D460" s="17" t="s">
        <v>232</v>
      </c>
      <c r="E460" s="18" t="s">
        <v>12</v>
      </c>
      <c r="F460" s="19" t="s">
        <v>233</v>
      </c>
      <c r="G460" s="20">
        <v>1</v>
      </c>
      <c r="H460" s="21">
        <v>300138.40000000002</v>
      </c>
      <c r="I460" s="21">
        <v>300138.40000000002</v>
      </c>
      <c r="J460" s="22" t="s">
        <v>14</v>
      </c>
    </row>
    <row r="461" spans="3:10" s="1" customFormat="1" ht="15">
      <c r="C461" s="16">
        <f t="shared" si="16"/>
        <v>39476</v>
      </c>
      <c r="D461" s="17" t="s">
        <v>234</v>
      </c>
      <c r="E461" s="18" t="s">
        <v>12</v>
      </c>
      <c r="F461" s="19" t="s">
        <v>235</v>
      </c>
      <c r="G461" s="20">
        <v>1</v>
      </c>
      <c r="H461" s="21">
        <v>300138.40000000002</v>
      </c>
      <c r="I461" s="21">
        <v>300138.40000000002</v>
      </c>
      <c r="J461" s="22" t="s">
        <v>14</v>
      </c>
    </row>
    <row r="462" spans="3:10" s="1" customFormat="1" ht="15">
      <c r="C462" s="16">
        <f t="shared" si="16"/>
        <v>39476</v>
      </c>
      <c r="D462" s="17" t="s">
        <v>236</v>
      </c>
      <c r="E462" s="18" t="s">
        <v>12</v>
      </c>
      <c r="F462" s="19" t="s">
        <v>233</v>
      </c>
      <c r="G462" s="20">
        <v>1</v>
      </c>
      <c r="H462" s="21">
        <v>300138.40000000002</v>
      </c>
      <c r="I462" s="21">
        <v>300138.40000000002</v>
      </c>
      <c r="J462" s="22" t="s">
        <v>14</v>
      </c>
    </row>
    <row r="463" spans="3:10" s="1" customFormat="1" ht="15">
      <c r="C463" s="16">
        <f t="shared" si="16"/>
        <v>39476</v>
      </c>
      <c r="D463" s="17" t="s">
        <v>237</v>
      </c>
      <c r="E463" s="18" t="s">
        <v>12</v>
      </c>
      <c r="F463" s="19" t="s">
        <v>238</v>
      </c>
      <c r="G463" s="20">
        <v>1</v>
      </c>
      <c r="H463" s="21">
        <v>288503.59999999998</v>
      </c>
      <c r="I463" s="21">
        <v>288503.59999999998</v>
      </c>
      <c r="J463" s="22" t="s">
        <v>14</v>
      </c>
    </row>
    <row r="464" spans="3:10" s="1" customFormat="1" ht="15">
      <c r="C464" s="16">
        <f t="shared" si="16"/>
        <v>39476</v>
      </c>
      <c r="D464" s="17" t="s">
        <v>239</v>
      </c>
      <c r="E464" s="18" t="s">
        <v>12</v>
      </c>
      <c r="F464" s="19" t="s">
        <v>240</v>
      </c>
      <c r="G464" s="20">
        <v>1</v>
      </c>
      <c r="H464" s="21">
        <v>925262.4</v>
      </c>
      <c r="I464" s="21">
        <v>925262.4</v>
      </c>
      <c r="J464" s="22" t="s">
        <v>14</v>
      </c>
    </row>
    <row r="465" spans="3:10" s="1" customFormat="1" ht="15">
      <c r="C465" s="16">
        <f t="shared" si="16"/>
        <v>39476</v>
      </c>
      <c r="D465" s="17" t="s">
        <v>241</v>
      </c>
      <c r="E465" s="18" t="s">
        <v>12</v>
      </c>
      <c r="F465" s="19" t="s">
        <v>242</v>
      </c>
      <c r="G465" s="20">
        <v>1</v>
      </c>
      <c r="H465" s="21">
        <v>70794.8</v>
      </c>
      <c r="I465" s="21">
        <v>70794.8</v>
      </c>
      <c r="J465" s="22" t="s">
        <v>14</v>
      </c>
    </row>
    <row r="466" spans="3:10" s="1" customFormat="1" ht="15">
      <c r="C466" s="16">
        <f t="shared" ref="C466:C475" si="17">DATE(2008,3,5)</f>
        <v>39512</v>
      </c>
      <c r="D466" s="17" t="s">
        <v>243</v>
      </c>
      <c r="E466" s="18" t="s">
        <v>12</v>
      </c>
      <c r="F466" s="19" t="s">
        <v>244</v>
      </c>
      <c r="G466" s="20">
        <v>1</v>
      </c>
      <c r="H466" s="21">
        <v>1278250.3999999999</v>
      </c>
      <c r="I466" s="21">
        <v>1278250.3999999999</v>
      </c>
      <c r="J466" s="22" t="s">
        <v>14</v>
      </c>
    </row>
    <row r="467" spans="3:10" s="1" customFormat="1" ht="15">
      <c r="C467" s="16">
        <f t="shared" si="17"/>
        <v>39512</v>
      </c>
      <c r="D467" s="17" t="s">
        <v>245</v>
      </c>
      <c r="E467" s="18" t="s">
        <v>12</v>
      </c>
      <c r="F467" s="19" t="s">
        <v>246</v>
      </c>
      <c r="G467" s="20">
        <v>1</v>
      </c>
      <c r="H467" s="21">
        <v>313942.40000000002</v>
      </c>
      <c r="I467" s="21">
        <v>313942.40000000002</v>
      </c>
      <c r="J467" s="22" t="s">
        <v>14</v>
      </c>
    </row>
    <row r="468" spans="3:10" s="1" customFormat="1" ht="15">
      <c r="C468" s="16">
        <f t="shared" si="17"/>
        <v>39512</v>
      </c>
      <c r="D468" s="17" t="s">
        <v>247</v>
      </c>
      <c r="E468" s="18" t="s">
        <v>12</v>
      </c>
      <c r="F468" s="19" t="s">
        <v>246</v>
      </c>
      <c r="G468" s="20">
        <v>1</v>
      </c>
      <c r="H468" s="21">
        <v>313942.40000000002</v>
      </c>
      <c r="I468" s="21">
        <v>313942.40000000002</v>
      </c>
      <c r="J468" s="22" t="s">
        <v>14</v>
      </c>
    </row>
    <row r="469" spans="3:10" s="1" customFormat="1" ht="15">
      <c r="C469" s="16">
        <f t="shared" si="17"/>
        <v>39512</v>
      </c>
      <c r="D469" s="17" t="s">
        <v>248</v>
      </c>
      <c r="E469" s="18" t="s">
        <v>12</v>
      </c>
      <c r="F469" s="19" t="s">
        <v>246</v>
      </c>
      <c r="G469" s="20">
        <v>1</v>
      </c>
      <c r="H469" s="21">
        <v>313942.40000000002</v>
      </c>
      <c r="I469" s="21">
        <v>313942.40000000002</v>
      </c>
      <c r="J469" s="22" t="s">
        <v>14</v>
      </c>
    </row>
    <row r="470" spans="3:10" s="1" customFormat="1" ht="15">
      <c r="C470" s="16">
        <f t="shared" si="17"/>
        <v>39512</v>
      </c>
      <c r="D470" s="17" t="s">
        <v>249</v>
      </c>
      <c r="E470" s="18" t="s">
        <v>12</v>
      </c>
      <c r="F470" s="19" t="s">
        <v>246</v>
      </c>
      <c r="G470" s="20">
        <v>1</v>
      </c>
      <c r="H470" s="21">
        <v>313942.40000000002</v>
      </c>
      <c r="I470" s="21">
        <v>313942.40000000002</v>
      </c>
      <c r="J470" s="22" t="s">
        <v>14</v>
      </c>
    </row>
    <row r="471" spans="3:10" s="1" customFormat="1" ht="15">
      <c r="C471" s="16">
        <f t="shared" si="17"/>
        <v>39512</v>
      </c>
      <c r="D471" s="17" t="s">
        <v>250</v>
      </c>
      <c r="E471" s="18" t="s">
        <v>12</v>
      </c>
      <c r="F471" s="19" t="s">
        <v>251</v>
      </c>
      <c r="G471" s="20">
        <v>1</v>
      </c>
      <c r="H471" s="21">
        <v>627096</v>
      </c>
      <c r="I471" s="21">
        <v>627096</v>
      </c>
      <c r="J471" s="22" t="s">
        <v>14</v>
      </c>
    </row>
    <row r="472" spans="3:10" s="1" customFormat="1" ht="15">
      <c r="C472" s="16">
        <f t="shared" si="17"/>
        <v>39512</v>
      </c>
      <c r="D472" s="17" t="s">
        <v>252</v>
      </c>
      <c r="E472" s="18" t="s">
        <v>12</v>
      </c>
      <c r="F472" s="19" t="s">
        <v>251</v>
      </c>
      <c r="G472" s="20">
        <v>1</v>
      </c>
      <c r="H472" s="21">
        <v>627096</v>
      </c>
      <c r="I472" s="21">
        <v>627096</v>
      </c>
      <c r="J472" s="22" t="s">
        <v>14</v>
      </c>
    </row>
    <row r="473" spans="3:10" s="1" customFormat="1" ht="15">
      <c r="C473" s="16">
        <f t="shared" si="17"/>
        <v>39512</v>
      </c>
      <c r="D473" s="17" t="s">
        <v>253</v>
      </c>
      <c r="E473" s="18" t="s">
        <v>12</v>
      </c>
      <c r="F473" s="19" t="s">
        <v>251</v>
      </c>
      <c r="G473" s="20">
        <v>1</v>
      </c>
      <c r="H473" s="21">
        <v>627096</v>
      </c>
      <c r="I473" s="21">
        <v>627096</v>
      </c>
      <c r="J473" s="22" t="s">
        <v>14</v>
      </c>
    </row>
    <row r="474" spans="3:10" s="1" customFormat="1" ht="15">
      <c r="C474" s="16">
        <f t="shared" si="17"/>
        <v>39512</v>
      </c>
      <c r="D474" s="17" t="s">
        <v>254</v>
      </c>
      <c r="E474" s="18" t="s">
        <v>12</v>
      </c>
      <c r="F474" s="19" t="s">
        <v>251</v>
      </c>
      <c r="G474" s="20">
        <v>1</v>
      </c>
      <c r="H474" s="21">
        <v>627096</v>
      </c>
      <c r="I474" s="21">
        <v>627096</v>
      </c>
      <c r="J474" s="22" t="s">
        <v>14</v>
      </c>
    </row>
    <row r="475" spans="3:10" s="1" customFormat="1" ht="15">
      <c r="C475" s="16">
        <f t="shared" si="17"/>
        <v>39512</v>
      </c>
      <c r="D475" s="17" t="s">
        <v>255</v>
      </c>
      <c r="E475" s="18" t="s">
        <v>12</v>
      </c>
      <c r="F475" s="19" t="s">
        <v>256</v>
      </c>
      <c r="G475" s="20">
        <v>1</v>
      </c>
      <c r="H475" s="21">
        <v>147900</v>
      </c>
      <c r="I475" s="21">
        <v>147900</v>
      </c>
      <c r="J475" s="22" t="s">
        <v>14</v>
      </c>
    </row>
    <row r="476" spans="3:10" s="1" customFormat="1" ht="15">
      <c r="C476" s="16">
        <f>DATE(2008,3,18)</f>
        <v>39525</v>
      </c>
      <c r="D476" s="17">
        <v>165964</v>
      </c>
      <c r="E476" s="18" t="s">
        <v>12</v>
      </c>
      <c r="F476" s="19" t="s">
        <v>257</v>
      </c>
      <c r="G476" s="20">
        <v>1</v>
      </c>
      <c r="H476" s="21">
        <v>3526.4</v>
      </c>
      <c r="I476" s="21">
        <v>3526.4</v>
      </c>
      <c r="J476" s="22" t="s">
        <v>14</v>
      </c>
    </row>
    <row r="477" spans="3:10" s="1" customFormat="1" ht="15">
      <c r="C477" s="16">
        <f>DATE(2008,3,31)</f>
        <v>39538</v>
      </c>
      <c r="D477" s="17">
        <v>166433</v>
      </c>
      <c r="E477" s="18" t="s">
        <v>12</v>
      </c>
      <c r="F477" s="19" t="s">
        <v>165</v>
      </c>
      <c r="G477" s="20">
        <v>1</v>
      </c>
      <c r="H477" s="21">
        <v>7896.93</v>
      </c>
      <c r="I477" s="21">
        <v>7896.93</v>
      </c>
      <c r="J477" s="22" t="s">
        <v>14</v>
      </c>
    </row>
    <row r="478" spans="3:10" s="1" customFormat="1" ht="15">
      <c r="C478" s="16">
        <f>DATE(2008,4,18)</f>
        <v>39556</v>
      </c>
      <c r="D478" s="17">
        <v>166487</v>
      </c>
      <c r="E478" s="18" t="s">
        <v>12</v>
      </c>
      <c r="F478" s="19" t="s">
        <v>258</v>
      </c>
      <c r="G478" s="20">
        <v>1</v>
      </c>
      <c r="H478" s="21">
        <v>188396.18</v>
      </c>
      <c r="I478" s="21">
        <v>188396.18</v>
      </c>
      <c r="J478" s="22" t="s">
        <v>14</v>
      </c>
    </row>
    <row r="479" spans="3:10" s="1" customFormat="1" ht="15">
      <c r="C479" s="16">
        <f>DATE(2008,4,18)</f>
        <v>39556</v>
      </c>
      <c r="D479" s="17">
        <v>166486</v>
      </c>
      <c r="E479" s="18" t="s">
        <v>12</v>
      </c>
      <c r="F479" s="19" t="s">
        <v>258</v>
      </c>
      <c r="G479" s="20">
        <v>1</v>
      </c>
      <c r="H479" s="21">
        <v>188396.18</v>
      </c>
      <c r="I479" s="21">
        <v>188396.18</v>
      </c>
      <c r="J479" s="22" t="s">
        <v>14</v>
      </c>
    </row>
    <row r="480" spans="3:10" s="1" customFormat="1" ht="15">
      <c r="C480" s="16">
        <f t="shared" ref="C480:C543" si="18">DATE(2008,5,7)</f>
        <v>39575</v>
      </c>
      <c r="D480" s="17" t="s">
        <v>259</v>
      </c>
      <c r="E480" s="18" t="s">
        <v>12</v>
      </c>
      <c r="F480" s="19" t="s">
        <v>260</v>
      </c>
      <c r="G480" s="20">
        <v>1</v>
      </c>
      <c r="H480" s="21">
        <v>67045.679999999993</v>
      </c>
      <c r="I480" s="21">
        <v>67045.679999999993</v>
      </c>
      <c r="J480" s="22" t="s">
        <v>14</v>
      </c>
    </row>
    <row r="481" spans="3:10" s="1" customFormat="1" ht="15">
      <c r="C481" s="16">
        <f t="shared" si="18"/>
        <v>39575</v>
      </c>
      <c r="D481" s="17" t="s">
        <v>261</v>
      </c>
      <c r="E481" s="18" t="s">
        <v>12</v>
      </c>
      <c r="F481" s="19" t="s">
        <v>260</v>
      </c>
      <c r="G481" s="20">
        <v>1</v>
      </c>
      <c r="H481" s="21">
        <v>67045.679999999993</v>
      </c>
      <c r="I481" s="21">
        <v>67045.679999999993</v>
      </c>
      <c r="J481" s="22" t="s">
        <v>14</v>
      </c>
    </row>
    <row r="482" spans="3:10" s="1" customFormat="1" ht="15">
      <c r="C482" s="16">
        <f t="shared" si="18"/>
        <v>39575</v>
      </c>
      <c r="D482" s="17" t="s">
        <v>262</v>
      </c>
      <c r="E482" s="18" t="s">
        <v>12</v>
      </c>
      <c r="F482" s="19" t="s">
        <v>260</v>
      </c>
      <c r="G482" s="20">
        <v>1</v>
      </c>
      <c r="H482" s="21">
        <v>67045.679999999993</v>
      </c>
      <c r="I482" s="21">
        <v>67045.679999999993</v>
      </c>
      <c r="J482" s="22" t="s">
        <v>14</v>
      </c>
    </row>
    <row r="483" spans="3:10" s="1" customFormat="1" ht="15">
      <c r="C483" s="16">
        <f t="shared" si="18"/>
        <v>39575</v>
      </c>
      <c r="D483" s="17" t="s">
        <v>263</v>
      </c>
      <c r="E483" s="18" t="s">
        <v>12</v>
      </c>
      <c r="F483" s="19" t="s">
        <v>260</v>
      </c>
      <c r="G483" s="20">
        <v>1</v>
      </c>
      <c r="H483" s="21">
        <v>67045.679999999993</v>
      </c>
      <c r="I483" s="21">
        <v>67045.679999999993</v>
      </c>
      <c r="J483" s="22" t="s">
        <v>14</v>
      </c>
    </row>
    <row r="484" spans="3:10" s="1" customFormat="1" ht="15">
      <c r="C484" s="16">
        <f t="shared" si="18"/>
        <v>39575</v>
      </c>
      <c r="D484" s="17" t="s">
        <v>264</v>
      </c>
      <c r="E484" s="18" t="s">
        <v>12</v>
      </c>
      <c r="F484" s="19" t="s">
        <v>260</v>
      </c>
      <c r="G484" s="20">
        <v>1</v>
      </c>
      <c r="H484" s="21">
        <v>67045.679999999993</v>
      </c>
      <c r="I484" s="21">
        <v>67045.679999999993</v>
      </c>
      <c r="J484" s="22" t="s">
        <v>14</v>
      </c>
    </row>
    <row r="485" spans="3:10" s="1" customFormat="1" ht="15">
      <c r="C485" s="16">
        <f t="shared" si="18"/>
        <v>39575</v>
      </c>
      <c r="D485" s="17" t="s">
        <v>265</v>
      </c>
      <c r="E485" s="18" t="s">
        <v>12</v>
      </c>
      <c r="F485" s="19" t="s">
        <v>260</v>
      </c>
      <c r="G485" s="20">
        <v>1</v>
      </c>
      <c r="H485" s="21">
        <v>67045.679999999993</v>
      </c>
      <c r="I485" s="21">
        <v>67045.679999999993</v>
      </c>
      <c r="J485" s="22" t="s">
        <v>14</v>
      </c>
    </row>
    <row r="486" spans="3:10" s="1" customFormat="1" ht="15">
      <c r="C486" s="16">
        <f t="shared" si="18"/>
        <v>39575</v>
      </c>
      <c r="D486" s="17" t="s">
        <v>266</v>
      </c>
      <c r="E486" s="18" t="s">
        <v>12</v>
      </c>
      <c r="F486" s="19" t="s">
        <v>260</v>
      </c>
      <c r="G486" s="20">
        <v>1</v>
      </c>
      <c r="H486" s="21">
        <v>67045.679999999993</v>
      </c>
      <c r="I486" s="21">
        <v>67045.679999999993</v>
      </c>
      <c r="J486" s="22" t="s">
        <v>14</v>
      </c>
    </row>
    <row r="487" spans="3:10" s="1" customFormat="1" ht="15">
      <c r="C487" s="16">
        <f t="shared" si="18"/>
        <v>39575</v>
      </c>
      <c r="D487" s="17">
        <v>165773</v>
      </c>
      <c r="E487" s="18" t="s">
        <v>12</v>
      </c>
      <c r="F487" s="19" t="s">
        <v>260</v>
      </c>
      <c r="G487" s="20">
        <v>1</v>
      </c>
      <c r="H487" s="21">
        <v>67045.679999999993</v>
      </c>
      <c r="I487" s="21">
        <v>67045.679999999993</v>
      </c>
      <c r="J487" s="22" t="s">
        <v>14</v>
      </c>
    </row>
    <row r="488" spans="3:10" s="1" customFormat="1" ht="15">
      <c r="C488" s="16">
        <f t="shared" si="18"/>
        <v>39575</v>
      </c>
      <c r="D488" s="17" t="s">
        <v>267</v>
      </c>
      <c r="E488" s="18" t="s">
        <v>12</v>
      </c>
      <c r="F488" s="19" t="s">
        <v>260</v>
      </c>
      <c r="G488" s="20">
        <v>1</v>
      </c>
      <c r="H488" s="21">
        <v>67045.679999999993</v>
      </c>
      <c r="I488" s="21">
        <v>67045.679999999993</v>
      </c>
      <c r="J488" s="22" t="s">
        <v>14</v>
      </c>
    </row>
    <row r="489" spans="3:10" s="1" customFormat="1" ht="15">
      <c r="C489" s="16">
        <f t="shared" si="18"/>
        <v>39575</v>
      </c>
      <c r="D489" s="17" t="s">
        <v>268</v>
      </c>
      <c r="E489" s="18" t="s">
        <v>12</v>
      </c>
      <c r="F489" s="19" t="s">
        <v>260</v>
      </c>
      <c r="G489" s="20">
        <v>1</v>
      </c>
      <c r="H489" s="21">
        <v>67045.679999999993</v>
      </c>
      <c r="I489" s="21">
        <v>67045.679999999993</v>
      </c>
      <c r="J489" s="22" t="s">
        <v>14</v>
      </c>
    </row>
    <row r="490" spans="3:10" s="1" customFormat="1" ht="15">
      <c r="C490" s="16">
        <f t="shared" si="18"/>
        <v>39575</v>
      </c>
      <c r="D490" s="17" t="s">
        <v>269</v>
      </c>
      <c r="E490" s="18" t="s">
        <v>12</v>
      </c>
      <c r="F490" s="19" t="s">
        <v>260</v>
      </c>
      <c r="G490" s="20">
        <v>1</v>
      </c>
      <c r="H490" s="21">
        <v>67045.679999999993</v>
      </c>
      <c r="I490" s="21">
        <v>67045.679999999993</v>
      </c>
      <c r="J490" s="22" t="s">
        <v>14</v>
      </c>
    </row>
    <row r="491" spans="3:10" s="1" customFormat="1" ht="15">
      <c r="C491" s="16">
        <f t="shared" si="18"/>
        <v>39575</v>
      </c>
      <c r="D491" s="17" t="s">
        <v>270</v>
      </c>
      <c r="E491" s="18" t="s">
        <v>12</v>
      </c>
      <c r="F491" s="19" t="s">
        <v>260</v>
      </c>
      <c r="G491" s="20">
        <v>1</v>
      </c>
      <c r="H491" s="21">
        <v>67045.679999999993</v>
      </c>
      <c r="I491" s="21">
        <v>67045.679999999993</v>
      </c>
      <c r="J491" s="22" t="s">
        <v>14</v>
      </c>
    </row>
    <row r="492" spans="3:10" s="1" customFormat="1" ht="15">
      <c r="C492" s="16">
        <f t="shared" si="18"/>
        <v>39575</v>
      </c>
      <c r="D492" s="17" t="s">
        <v>271</v>
      </c>
      <c r="E492" s="18" t="s">
        <v>12</v>
      </c>
      <c r="F492" s="19" t="s">
        <v>260</v>
      </c>
      <c r="G492" s="20">
        <v>1</v>
      </c>
      <c r="H492" s="21">
        <v>67045.679999999993</v>
      </c>
      <c r="I492" s="21">
        <v>67045.679999999993</v>
      </c>
      <c r="J492" s="22" t="s">
        <v>14</v>
      </c>
    </row>
    <row r="493" spans="3:10" s="1" customFormat="1" ht="15">
      <c r="C493" s="16">
        <f t="shared" si="18"/>
        <v>39575</v>
      </c>
      <c r="D493" s="17" t="s">
        <v>272</v>
      </c>
      <c r="E493" s="18" t="s">
        <v>12</v>
      </c>
      <c r="F493" s="19" t="s">
        <v>260</v>
      </c>
      <c r="G493" s="20">
        <v>1</v>
      </c>
      <c r="H493" s="21">
        <v>67045.679999999993</v>
      </c>
      <c r="I493" s="21">
        <v>67045.679999999993</v>
      </c>
      <c r="J493" s="22" t="s">
        <v>14</v>
      </c>
    </row>
    <row r="494" spans="3:10" s="1" customFormat="1" ht="15">
      <c r="C494" s="16">
        <f t="shared" si="18"/>
        <v>39575</v>
      </c>
      <c r="D494" s="17" t="s">
        <v>273</v>
      </c>
      <c r="E494" s="18" t="s">
        <v>12</v>
      </c>
      <c r="F494" s="19" t="s">
        <v>260</v>
      </c>
      <c r="G494" s="20">
        <v>1</v>
      </c>
      <c r="H494" s="21">
        <v>67045.679999999993</v>
      </c>
      <c r="I494" s="21">
        <v>67045.679999999993</v>
      </c>
      <c r="J494" s="22" t="s">
        <v>14</v>
      </c>
    </row>
    <row r="495" spans="3:10" s="1" customFormat="1" ht="15">
      <c r="C495" s="16">
        <f t="shared" si="18"/>
        <v>39575</v>
      </c>
      <c r="D495" s="17" t="s">
        <v>274</v>
      </c>
      <c r="E495" s="18" t="s">
        <v>12</v>
      </c>
      <c r="F495" s="19" t="s">
        <v>260</v>
      </c>
      <c r="G495" s="20">
        <v>1</v>
      </c>
      <c r="H495" s="21">
        <v>67045.679999999993</v>
      </c>
      <c r="I495" s="21">
        <v>67045.679999999993</v>
      </c>
      <c r="J495" s="22" t="s">
        <v>14</v>
      </c>
    </row>
    <row r="496" spans="3:10" s="1" customFormat="1" ht="15">
      <c r="C496" s="16">
        <f t="shared" si="18"/>
        <v>39575</v>
      </c>
      <c r="D496" s="17" t="s">
        <v>275</v>
      </c>
      <c r="E496" s="18" t="s">
        <v>12</v>
      </c>
      <c r="F496" s="19" t="s">
        <v>260</v>
      </c>
      <c r="G496" s="20">
        <v>1</v>
      </c>
      <c r="H496" s="21">
        <v>67045.679999999993</v>
      </c>
      <c r="I496" s="21">
        <v>67045.679999999993</v>
      </c>
      <c r="J496" s="22" t="s">
        <v>14</v>
      </c>
    </row>
    <row r="497" spans="3:10" s="1" customFormat="1" ht="15">
      <c r="C497" s="16">
        <f t="shared" si="18"/>
        <v>39575</v>
      </c>
      <c r="D497" s="17" t="s">
        <v>276</v>
      </c>
      <c r="E497" s="18" t="s">
        <v>12</v>
      </c>
      <c r="F497" s="19" t="s">
        <v>260</v>
      </c>
      <c r="G497" s="20">
        <v>1</v>
      </c>
      <c r="H497" s="21">
        <v>67045.679999999993</v>
      </c>
      <c r="I497" s="21">
        <v>67045.679999999993</v>
      </c>
      <c r="J497" s="22" t="s">
        <v>14</v>
      </c>
    </row>
    <row r="498" spans="3:10" s="1" customFormat="1" ht="15">
      <c r="C498" s="16">
        <f t="shared" si="18"/>
        <v>39575</v>
      </c>
      <c r="D498" s="17" t="s">
        <v>277</v>
      </c>
      <c r="E498" s="18" t="s">
        <v>12</v>
      </c>
      <c r="F498" s="19" t="s">
        <v>260</v>
      </c>
      <c r="G498" s="20">
        <v>1</v>
      </c>
      <c r="H498" s="21">
        <v>67045.679999999993</v>
      </c>
      <c r="I498" s="21">
        <v>67045.679999999993</v>
      </c>
      <c r="J498" s="22" t="s">
        <v>14</v>
      </c>
    </row>
    <row r="499" spans="3:10" s="1" customFormat="1" ht="15">
      <c r="C499" s="16">
        <f t="shared" si="18"/>
        <v>39575</v>
      </c>
      <c r="D499" s="17" t="s">
        <v>278</v>
      </c>
      <c r="E499" s="18" t="s">
        <v>12</v>
      </c>
      <c r="F499" s="19" t="s">
        <v>260</v>
      </c>
      <c r="G499" s="20">
        <v>1</v>
      </c>
      <c r="H499" s="21">
        <v>67045.679999999993</v>
      </c>
      <c r="I499" s="21">
        <v>67045.679999999993</v>
      </c>
      <c r="J499" s="22" t="s">
        <v>14</v>
      </c>
    </row>
    <row r="500" spans="3:10" s="1" customFormat="1" ht="15">
      <c r="C500" s="16">
        <f t="shared" si="18"/>
        <v>39575</v>
      </c>
      <c r="D500" s="17">
        <v>165559</v>
      </c>
      <c r="E500" s="18" t="s">
        <v>12</v>
      </c>
      <c r="F500" s="19" t="s">
        <v>260</v>
      </c>
      <c r="G500" s="20">
        <v>1</v>
      </c>
      <c r="H500" s="21">
        <v>67045.679999999993</v>
      </c>
      <c r="I500" s="21">
        <v>67045.679999999993</v>
      </c>
      <c r="J500" s="22" t="s">
        <v>14</v>
      </c>
    </row>
    <row r="501" spans="3:10" s="1" customFormat="1" ht="15">
      <c r="C501" s="16">
        <f t="shared" si="18"/>
        <v>39575</v>
      </c>
      <c r="D501" s="17" t="s">
        <v>279</v>
      </c>
      <c r="E501" s="18" t="s">
        <v>12</v>
      </c>
      <c r="F501" s="19" t="s">
        <v>260</v>
      </c>
      <c r="G501" s="20">
        <v>1</v>
      </c>
      <c r="H501" s="21">
        <v>67045.679999999993</v>
      </c>
      <c r="I501" s="21">
        <v>67045.679999999993</v>
      </c>
      <c r="J501" s="22" t="s">
        <v>14</v>
      </c>
    </row>
    <row r="502" spans="3:10" s="1" customFormat="1" ht="15">
      <c r="C502" s="16">
        <f t="shared" si="18"/>
        <v>39575</v>
      </c>
      <c r="D502" s="17" t="s">
        <v>280</v>
      </c>
      <c r="E502" s="18" t="s">
        <v>12</v>
      </c>
      <c r="F502" s="19" t="s">
        <v>260</v>
      </c>
      <c r="G502" s="20">
        <v>1</v>
      </c>
      <c r="H502" s="21">
        <v>67045.679999999993</v>
      </c>
      <c r="I502" s="21">
        <v>67045.679999999993</v>
      </c>
      <c r="J502" s="22" t="s">
        <v>14</v>
      </c>
    </row>
    <row r="503" spans="3:10" s="1" customFormat="1" ht="15">
      <c r="C503" s="16">
        <f t="shared" si="18"/>
        <v>39575</v>
      </c>
      <c r="D503" s="17" t="s">
        <v>281</v>
      </c>
      <c r="E503" s="18" t="s">
        <v>12</v>
      </c>
      <c r="F503" s="19" t="s">
        <v>260</v>
      </c>
      <c r="G503" s="20">
        <v>1</v>
      </c>
      <c r="H503" s="21">
        <v>67045.679999999993</v>
      </c>
      <c r="I503" s="21">
        <v>67045.679999999993</v>
      </c>
      <c r="J503" s="22" t="s">
        <v>14</v>
      </c>
    </row>
    <row r="504" spans="3:10" s="1" customFormat="1" ht="15">
      <c r="C504" s="16">
        <f t="shared" si="18"/>
        <v>39575</v>
      </c>
      <c r="D504" s="17" t="s">
        <v>282</v>
      </c>
      <c r="E504" s="18" t="s">
        <v>12</v>
      </c>
      <c r="F504" s="19" t="s">
        <v>260</v>
      </c>
      <c r="G504" s="20">
        <v>1</v>
      </c>
      <c r="H504" s="21">
        <v>67045.679999999993</v>
      </c>
      <c r="I504" s="21">
        <v>67045.679999999993</v>
      </c>
      <c r="J504" s="22" t="s">
        <v>14</v>
      </c>
    </row>
    <row r="505" spans="3:10" s="1" customFormat="1" ht="15">
      <c r="C505" s="16">
        <f t="shared" si="18"/>
        <v>39575</v>
      </c>
      <c r="D505" s="17" t="s">
        <v>283</v>
      </c>
      <c r="E505" s="18" t="s">
        <v>12</v>
      </c>
      <c r="F505" s="19" t="s">
        <v>260</v>
      </c>
      <c r="G505" s="20">
        <v>1</v>
      </c>
      <c r="H505" s="21">
        <v>67045.679999999993</v>
      </c>
      <c r="I505" s="21">
        <v>67045.679999999993</v>
      </c>
      <c r="J505" s="22" t="s">
        <v>14</v>
      </c>
    </row>
    <row r="506" spans="3:10" s="1" customFormat="1" ht="15">
      <c r="C506" s="16">
        <f t="shared" si="18"/>
        <v>39575</v>
      </c>
      <c r="D506" s="17" t="s">
        <v>284</v>
      </c>
      <c r="E506" s="18" t="s">
        <v>12</v>
      </c>
      <c r="F506" s="19" t="s">
        <v>260</v>
      </c>
      <c r="G506" s="20">
        <v>1</v>
      </c>
      <c r="H506" s="21">
        <v>67045.679999999993</v>
      </c>
      <c r="I506" s="21">
        <v>67045.679999999993</v>
      </c>
      <c r="J506" s="22" t="s">
        <v>14</v>
      </c>
    </row>
    <row r="507" spans="3:10" s="1" customFormat="1" ht="15">
      <c r="C507" s="16">
        <f t="shared" si="18"/>
        <v>39575</v>
      </c>
      <c r="D507" s="17" t="s">
        <v>285</v>
      </c>
      <c r="E507" s="18" t="s">
        <v>12</v>
      </c>
      <c r="F507" s="19" t="s">
        <v>260</v>
      </c>
      <c r="G507" s="20">
        <v>1</v>
      </c>
      <c r="H507" s="21">
        <v>67045.679999999993</v>
      </c>
      <c r="I507" s="21">
        <v>67045.679999999993</v>
      </c>
      <c r="J507" s="22" t="s">
        <v>14</v>
      </c>
    </row>
    <row r="508" spans="3:10" s="1" customFormat="1" ht="15">
      <c r="C508" s="16">
        <f t="shared" si="18"/>
        <v>39575</v>
      </c>
      <c r="D508" s="17" t="s">
        <v>286</v>
      </c>
      <c r="E508" s="18" t="s">
        <v>12</v>
      </c>
      <c r="F508" s="19" t="s">
        <v>260</v>
      </c>
      <c r="G508" s="20">
        <v>1</v>
      </c>
      <c r="H508" s="21">
        <v>67045.679999999993</v>
      </c>
      <c r="I508" s="21">
        <v>67045.679999999993</v>
      </c>
      <c r="J508" s="22" t="s">
        <v>14</v>
      </c>
    </row>
    <row r="509" spans="3:10" s="1" customFormat="1" ht="15">
      <c r="C509" s="16">
        <f t="shared" si="18"/>
        <v>39575</v>
      </c>
      <c r="D509" s="17" t="s">
        <v>287</v>
      </c>
      <c r="E509" s="18" t="s">
        <v>12</v>
      </c>
      <c r="F509" s="19" t="s">
        <v>260</v>
      </c>
      <c r="G509" s="20">
        <v>1</v>
      </c>
      <c r="H509" s="21">
        <v>67045.679999999993</v>
      </c>
      <c r="I509" s="21">
        <v>67045.679999999993</v>
      </c>
      <c r="J509" s="22" t="s">
        <v>14</v>
      </c>
    </row>
    <row r="510" spans="3:10" s="1" customFormat="1" ht="15">
      <c r="C510" s="16">
        <f t="shared" si="18"/>
        <v>39575</v>
      </c>
      <c r="D510" s="17" t="s">
        <v>288</v>
      </c>
      <c r="E510" s="18" t="s">
        <v>12</v>
      </c>
      <c r="F510" s="19" t="s">
        <v>260</v>
      </c>
      <c r="G510" s="20">
        <v>1</v>
      </c>
      <c r="H510" s="21">
        <v>67045.679999999993</v>
      </c>
      <c r="I510" s="21">
        <v>67045.679999999993</v>
      </c>
      <c r="J510" s="22" t="s">
        <v>14</v>
      </c>
    </row>
    <row r="511" spans="3:10" s="1" customFormat="1" ht="15">
      <c r="C511" s="16">
        <f t="shared" si="18"/>
        <v>39575</v>
      </c>
      <c r="D511" s="17" t="s">
        <v>289</v>
      </c>
      <c r="E511" s="18" t="s">
        <v>12</v>
      </c>
      <c r="F511" s="19" t="s">
        <v>260</v>
      </c>
      <c r="G511" s="20">
        <v>1</v>
      </c>
      <c r="H511" s="21">
        <v>67045.679999999993</v>
      </c>
      <c r="I511" s="21">
        <v>67045.679999999993</v>
      </c>
      <c r="J511" s="22" t="s">
        <v>14</v>
      </c>
    </row>
    <row r="512" spans="3:10" s="1" customFormat="1" ht="15">
      <c r="C512" s="16">
        <f t="shared" si="18"/>
        <v>39575</v>
      </c>
      <c r="D512" s="17" t="s">
        <v>290</v>
      </c>
      <c r="E512" s="18" t="s">
        <v>12</v>
      </c>
      <c r="F512" s="19" t="s">
        <v>260</v>
      </c>
      <c r="G512" s="20">
        <v>1</v>
      </c>
      <c r="H512" s="21">
        <v>67045.679999999993</v>
      </c>
      <c r="I512" s="21">
        <v>67045.679999999993</v>
      </c>
      <c r="J512" s="22" t="s">
        <v>14</v>
      </c>
    </row>
    <row r="513" spans="3:10" s="1" customFormat="1" ht="15">
      <c r="C513" s="16">
        <f t="shared" si="18"/>
        <v>39575</v>
      </c>
      <c r="D513" s="17" t="s">
        <v>291</v>
      </c>
      <c r="E513" s="18" t="s">
        <v>12</v>
      </c>
      <c r="F513" s="19" t="s">
        <v>260</v>
      </c>
      <c r="G513" s="20">
        <v>1</v>
      </c>
      <c r="H513" s="21">
        <v>67045.679999999993</v>
      </c>
      <c r="I513" s="21">
        <v>67045.679999999993</v>
      </c>
      <c r="J513" s="22" t="s">
        <v>14</v>
      </c>
    </row>
    <row r="514" spans="3:10" s="1" customFormat="1" ht="15">
      <c r="C514" s="16">
        <f t="shared" si="18"/>
        <v>39575</v>
      </c>
      <c r="D514" s="17" t="s">
        <v>292</v>
      </c>
      <c r="E514" s="18" t="s">
        <v>12</v>
      </c>
      <c r="F514" s="19" t="s">
        <v>260</v>
      </c>
      <c r="G514" s="20">
        <v>1</v>
      </c>
      <c r="H514" s="21">
        <v>67045.679999999993</v>
      </c>
      <c r="I514" s="21">
        <v>67045.679999999993</v>
      </c>
      <c r="J514" s="22" t="s">
        <v>14</v>
      </c>
    </row>
    <row r="515" spans="3:10" s="1" customFormat="1" ht="15">
      <c r="C515" s="16">
        <f t="shared" si="18"/>
        <v>39575</v>
      </c>
      <c r="D515" s="17" t="s">
        <v>293</v>
      </c>
      <c r="E515" s="18" t="s">
        <v>12</v>
      </c>
      <c r="F515" s="19" t="s">
        <v>260</v>
      </c>
      <c r="G515" s="20">
        <v>1</v>
      </c>
      <c r="H515" s="21">
        <v>67045.679999999993</v>
      </c>
      <c r="I515" s="21">
        <v>67045.679999999993</v>
      </c>
      <c r="J515" s="22" t="s">
        <v>14</v>
      </c>
    </row>
    <row r="516" spans="3:10" s="1" customFormat="1" ht="15">
      <c r="C516" s="16">
        <f t="shared" si="18"/>
        <v>39575</v>
      </c>
      <c r="D516" s="17" t="s">
        <v>294</v>
      </c>
      <c r="E516" s="18" t="s">
        <v>12</v>
      </c>
      <c r="F516" s="19" t="s">
        <v>260</v>
      </c>
      <c r="G516" s="20">
        <v>1</v>
      </c>
      <c r="H516" s="21">
        <v>67045.679999999993</v>
      </c>
      <c r="I516" s="21">
        <v>67045.679999999993</v>
      </c>
      <c r="J516" s="22" t="s">
        <v>14</v>
      </c>
    </row>
    <row r="517" spans="3:10" s="1" customFormat="1" ht="15">
      <c r="C517" s="16">
        <f t="shared" si="18"/>
        <v>39575</v>
      </c>
      <c r="D517" s="17" t="s">
        <v>295</v>
      </c>
      <c r="E517" s="18" t="s">
        <v>12</v>
      </c>
      <c r="F517" s="19" t="s">
        <v>260</v>
      </c>
      <c r="G517" s="20">
        <v>1</v>
      </c>
      <c r="H517" s="21">
        <v>67045.679999999993</v>
      </c>
      <c r="I517" s="21">
        <v>67045.679999999993</v>
      </c>
      <c r="J517" s="22" t="s">
        <v>14</v>
      </c>
    </row>
    <row r="518" spans="3:10" s="1" customFormat="1" ht="15">
      <c r="C518" s="16">
        <f t="shared" si="18"/>
        <v>39575</v>
      </c>
      <c r="D518" s="17" t="s">
        <v>296</v>
      </c>
      <c r="E518" s="18" t="s">
        <v>12</v>
      </c>
      <c r="F518" s="19" t="s">
        <v>260</v>
      </c>
      <c r="G518" s="20">
        <v>1</v>
      </c>
      <c r="H518" s="21">
        <v>67045.679999999993</v>
      </c>
      <c r="I518" s="21">
        <v>67045.679999999993</v>
      </c>
      <c r="J518" s="22" t="s">
        <v>14</v>
      </c>
    </row>
    <row r="519" spans="3:10" s="1" customFormat="1" ht="15">
      <c r="C519" s="16">
        <f t="shared" si="18"/>
        <v>39575</v>
      </c>
      <c r="D519" s="17" t="s">
        <v>297</v>
      </c>
      <c r="E519" s="18" t="s">
        <v>12</v>
      </c>
      <c r="F519" s="19" t="s">
        <v>260</v>
      </c>
      <c r="G519" s="20">
        <v>1</v>
      </c>
      <c r="H519" s="21">
        <v>67045.679999999993</v>
      </c>
      <c r="I519" s="21">
        <v>67045.679999999993</v>
      </c>
      <c r="J519" s="22" t="s">
        <v>14</v>
      </c>
    </row>
    <row r="520" spans="3:10" s="1" customFormat="1" ht="15">
      <c r="C520" s="16">
        <f t="shared" si="18"/>
        <v>39575</v>
      </c>
      <c r="D520" s="17" t="s">
        <v>298</v>
      </c>
      <c r="E520" s="18" t="s">
        <v>12</v>
      </c>
      <c r="F520" s="19" t="s">
        <v>260</v>
      </c>
      <c r="G520" s="20">
        <v>1</v>
      </c>
      <c r="H520" s="21">
        <v>67045.679999999993</v>
      </c>
      <c r="I520" s="21">
        <v>67045.679999999993</v>
      </c>
      <c r="J520" s="22" t="s">
        <v>14</v>
      </c>
    </row>
    <row r="521" spans="3:10" s="1" customFormat="1" ht="15">
      <c r="C521" s="16">
        <f t="shared" si="18"/>
        <v>39575</v>
      </c>
      <c r="D521" s="17" t="s">
        <v>299</v>
      </c>
      <c r="E521" s="18" t="s">
        <v>12</v>
      </c>
      <c r="F521" s="19" t="s">
        <v>260</v>
      </c>
      <c r="G521" s="20">
        <v>1</v>
      </c>
      <c r="H521" s="21">
        <v>67045.679999999993</v>
      </c>
      <c r="I521" s="21">
        <v>67045.679999999993</v>
      </c>
      <c r="J521" s="22" t="s">
        <v>14</v>
      </c>
    </row>
    <row r="522" spans="3:10" s="1" customFormat="1" ht="15">
      <c r="C522" s="16">
        <f t="shared" si="18"/>
        <v>39575</v>
      </c>
      <c r="D522" s="17" t="s">
        <v>300</v>
      </c>
      <c r="E522" s="18" t="s">
        <v>12</v>
      </c>
      <c r="F522" s="19" t="s">
        <v>260</v>
      </c>
      <c r="G522" s="20">
        <v>1</v>
      </c>
      <c r="H522" s="21">
        <v>67045.679999999993</v>
      </c>
      <c r="I522" s="21">
        <v>67045.679999999993</v>
      </c>
      <c r="J522" s="22" t="s">
        <v>14</v>
      </c>
    </row>
    <row r="523" spans="3:10" s="1" customFormat="1" ht="15">
      <c r="C523" s="16">
        <f t="shared" si="18"/>
        <v>39575</v>
      </c>
      <c r="D523" s="17" t="s">
        <v>301</v>
      </c>
      <c r="E523" s="18" t="s">
        <v>12</v>
      </c>
      <c r="F523" s="19" t="s">
        <v>260</v>
      </c>
      <c r="G523" s="20">
        <v>1</v>
      </c>
      <c r="H523" s="21">
        <v>67045.679999999993</v>
      </c>
      <c r="I523" s="21">
        <v>67045.679999999993</v>
      </c>
      <c r="J523" s="22" t="s">
        <v>14</v>
      </c>
    </row>
    <row r="524" spans="3:10" s="1" customFormat="1" ht="15">
      <c r="C524" s="16">
        <f t="shared" si="18"/>
        <v>39575</v>
      </c>
      <c r="D524" s="17" t="s">
        <v>302</v>
      </c>
      <c r="E524" s="18" t="s">
        <v>12</v>
      </c>
      <c r="F524" s="19" t="s">
        <v>260</v>
      </c>
      <c r="G524" s="20">
        <v>1</v>
      </c>
      <c r="H524" s="21">
        <v>67045.679999999993</v>
      </c>
      <c r="I524" s="21">
        <v>67045.679999999993</v>
      </c>
      <c r="J524" s="22" t="s">
        <v>14</v>
      </c>
    </row>
    <row r="525" spans="3:10" s="1" customFormat="1" ht="15">
      <c r="C525" s="16">
        <f t="shared" si="18"/>
        <v>39575</v>
      </c>
      <c r="D525" s="17" t="s">
        <v>303</v>
      </c>
      <c r="E525" s="18" t="s">
        <v>12</v>
      </c>
      <c r="F525" s="19" t="s">
        <v>260</v>
      </c>
      <c r="G525" s="20">
        <v>1</v>
      </c>
      <c r="H525" s="21">
        <v>67045.679999999993</v>
      </c>
      <c r="I525" s="21">
        <v>67045.679999999993</v>
      </c>
      <c r="J525" s="22" t="s">
        <v>14</v>
      </c>
    </row>
    <row r="526" spans="3:10" s="1" customFormat="1" ht="15">
      <c r="C526" s="16">
        <f t="shared" si="18"/>
        <v>39575</v>
      </c>
      <c r="D526" s="17" t="s">
        <v>304</v>
      </c>
      <c r="E526" s="18" t="s">
        <v>12</v>
      </c>
      <c r="F526" s="19" t="s">
        <v>260</v>
      </c>
      <c r="G526" s="20">
        <v>1</v>
      </c>
      <c r="H526" s="21">
        <v>67045.679999999993</v>
      </c>
      <c r="I526" s="21">
        <v>67045.679999999993</v>
      </c>
      <c r="J526" s="22" t="s">
        <v>14</v>
      </c>
    </row>
    <row r="527" spans="3:10" s="1" customFormat="1" ht="15">
      <c r="C527" s="16">
        <f t="shared" si="18"/>
        <v>39575</v>
      </c>
      <c r="D527" s="17" t="s">
        <v>305</v>
      </c>
      <c r="E527" s="18" t="s">
        <v>12</v>
      </c>
      <c r="F527" s="19" t="s">
        <v>260</v>
      </c>
      <c r="G527" s="20">
        <v>1</v>
      </c>
      <c r="H527" s="21">
        <v>67045.679999999993</v>
      </c>
      <c r="I527" s="21">
        <v>67045.679999999993</v>
      </c>
      <c r="J527" s="22" t="s">
        <v>14</v>
      </c>
    </row>
    <row r="528" spans="3:10" s="1" customFormat="1" ht="15">
      <c r="C528" s="16">
        <f t="shared" si="18"/>
        <v>39575</v>
      </c>
      <c r="D528" s="17" t="s">
        <v>306</v>
      </c>
      <c r="E528" s="18" t="s">
        <v>12</v>
      </c>
      <c r="F528" s="19" t="s">
        <v>260</v>
      </c>
      <c r="G528" s="20">
        <v>1</v>
      </c>
      <c r="H528" s="21">
        <v>67045.679999999993</v>
      </c>
      <c r="I528" s="21">
        <v>67045.679999999993</v>
      </c>
      <c r="J528" s="22" t="s">
        <v>14</v>
      </c>
    </row>
    <row r="529" spans="3:10" s="1" customFormat="1" ht="15">
      <c r="C529" s="16">
        <f t="shared" si="18"/>
        <v>39575</v>
      </c>
      <c r="D529" s="17" t="s">
        <v>307</v>
      </c>
      <c r="E529" s="18" t="s">
        <v>12</v>
      </c>
      <c r="F529" s="19" t="s">
        <v>260</v>
      </c>
      <c r="G529" s="20">
        <v>1</v>
      </c>
      <c r="H529" s="21">
        <v>67045.679999999993</v>
      </c>
      <c r="I529" s="21">
        <v>67045.679999999993</v>
      </c>
      <c r="J529" s="22" t="s">
        <v>14</v>
      </c>
    </row>
    <row r="530" spans="3:10" s="1" customFormat="1" ht="15">
      <c r="C530" s="16">
        <f t="shared" si="18"/>
        <v>39575</v>
      </c>
      <c r="D530" s="17" t="s">
        <v>308</v>
      </c>
      <c r="E530" s="18" t="s">
        <v>12</v>
      </c>
      <c r="F530" s="19" t="s">
        <v>260</v>
      </c>
      <c r="G530" s="20">
        <v>1</v>
      </c>
      <c r="H530" s="21">
        <v>67045.679999999993</v>
      </c>
      <c r="I530" s="21">
        <v>67045.679999999993</v>
      </c>
      <c r="J530" s="22" t="s">
        <v>14</v>
      </c>
    </row>
    <row r="531" spans="3:10" s="1" customFormat="1" ht="15">
      <c r="C531" s="16">
        <f t="shared" si="18"/>
        <v>39575</v>
      </c>
      <c r="D531" s="17" t="s">
        <v>309</v>
      </c>
      <c r="E531" s="18" t="s">
        <v>12</v>
      </c>
      <c r="F531" s="19" t="s">
        <v>260</v>
      </c>
      <c r="G531" s="20">
        <v>1</v>
      </c>
      <c r="H531" s="21">
        <v>67045.679999999993</v>
      </c>
      <c r="I531" s="21">
        <v>67045.679999999993</v>
      </c>
      <c r="J531" s="22" t="s">
        <v>14</v>
      </c>
    </row>
    <row r="532" spans="3:10" s="1" customFormat="1" ht="15">
      <c r="C532" s="16">
        <f t="shared" si="18"/>
        <v>39575</v>
      </c>
      <c r="D532" s="17" t="s">
        <v>310</v>
      </c>
      <c r="E532" s="18" t="s">
        <v>12</v>
      </c>
      <c r="F532" s="19" t="s">
        <v>260</v>
      </c>
      <c r="G532" s="20">
        <v>1</v>
      </c>
      <c r="H532" s="21">
        <v>67045.679999999993</v>
      </c>
      <c r="I532" s="21">
        <v>67045.679999999993</v>
      </c>
      <c r="J532" s="22" t="s">
        <v>14</v>
      </c>
    </row>
    <row r="533" spans="3:10" s="1" customFormat="1" ht="15">
      <c r="C533" s="16">
        <f t="shared" si="18"/>
        <v>39575</v>
      </c>
      <c r="D533" s="17" t="s">
        <v>311</v>
      </c>
      <c r="E533" s="18" t="s">
        <v>12</v>
      </c>
      <c r="F533" s="19" t="s">
        <v>260</v>
      </c>
      <c r="G533" s="20">
        <v>1</v>
      </c>
      <c r="H533" s="21">
        <v>67045.679999999993</v>
      </c>
      <c r="I533" s="21">
        <v>67045.679999999993</v>
      </c>
      <c r="J533" s="22" t="s">
        <v>14</v>
      </c>
    </row>
    <row r="534" spans="3:10" s="1" customFormat="1" ht="15">
      <c r="C534" s="16">
        <f t="shared" si="18"/>
        <v>39575</v>
      </c>
      <c r="D534" s="17" t="s">
        <v>312</v>
      </c>
      <c r="E534" s="18" t="s">
        <v>12</v>
      </c>
      <c r="F534" s="19" t="s">
        <v>260</v>
      </c>
      <c r="G534" s="20">
        <v>1</v>
      </c>
      <c r="H534" s="21">
        <v>67045.679999999993</v>
      </c>
      <c r="I534" s="21">
        <v>67045.679999999993</v>
      </c>
      <c r="J534" s="22" t="s">
        <v>14</v>
      </c>
    </row>
    <row r="535" spans="3:10" s="1" customFormat="1" ht="15">
      <c r="C535" s="16">
        <f t="shared" si="18"/>
        <v>39575</v>
      </c>
      <c r="D535" s="17" t="s">
        <v>313</v>
      </c>
      <c r="E535" s="18" t="s">
        <v>12</v>
      </c>
      <c r="F535" s="19" t="s">
        <v>260</v>
      </c>
      <c r="G535" s="20">
        <v>1</v>
      </c>
      <c r="H535" s="21">
        <v>67045.679999999993</v>
      </c>
      <c r="I535" s="21">
        <v>67045.679999999993</v>
      </c>
      <c r="J535" s="22" t="s">
        <v>14</v>
      </c>
    </row>
    <row r="536" spans="3:10" s="1" customFormat="1" ht="15">
      <c r="C536" s="16">
        <f t="shared" si="18"/>
        <v>39575</v>
      </c>
      <c r="D536" s="17" t="s">
        <v>314</v>
      </c>
      <c r="E536" s="18" t="s">
        <v>12</v>
      </c>
      <c r="F536" s="19" t="s">
        <v>260</v>
      </c>
      <c r="G536" s="20">
        <v>1</v>
      </c>
      <c r="H536" s="21">
        <v>67045.679999999993</v>
      </c>
      <c r="I536" s="21">
        <v>67045.679999999993</v>
      </c>
      <c r="J536" s="22" t="s">
        <v>14</v>
      </c>
    </row>
    <row r="537" spans="3:10" s="1" customFormat="1" ht="15">
      <c r="C537" s="16">
        <f t="shared" si="18"/>
        <v>39575</v>
      </c>
      <c r="D537" s="17" t="s">
        <v>315</v>
      </c>
      <c r="E537" s="18" t="s">
        <v>12</v>
      </c>
      <c r="F537" s="19" t="s">
        <v>260</v>
      </c>
      <c r="G537" s="20">
        <v>1</v>
      </c>
      <c r="H537" s="21">
        <v>67045.679999999993</v>
      </c>
      <c r="I537" s="21">
        <v>67045.679999999993</v>
      </c>
      <c r="J537" s="22" t="s">
        <v>14</v>
      </c>
    </row>
    <row r="538" spans="3:10" s="1" customFormat="1" ht="15">
      <c r="C538" s="16">
        <f t="shared" si="18"/>
        <v>39575</v>
      </c>
      <c r="D538" s="17" t="s">
        <v>316</v>
      </c>
      <c r="E538" s="18" t="s">
        <v>12</v>
      </c>
      <c r="F538" s="19" t="s">
        <v>260</v>
      </c>
      <c r="G538" s="20">
        <v>1</v>
      </c>
      <c r="H538" s="21">
        <v>67045.679999999993</v>
      </c>
      <c r="I538" s="21">
        <v>67045.679999999993</v>
      </c>
      <c r="J538" s="22" t="s">
        <v>14</v>
      </c>
    </row>
    <row r="539" spans="3:10" s="1" customFormat="1" ht="15">
      <c r="C539" s="16">
        <f t="shared" si="18"/>
        <v>39575</v>
      </c>
      <c r="D539" s="17" t="s">
        <v>317</v>
      </c>
      <c r="E539" s="18" t="s">
        <v>12</v>
      </c>
      <c r="F539" s="19" t="s">
        <v>260</v>
      </c>
      <c r="G539" s="20">
        <v>1</v>
      </c>
      <c r="H539" s="21">
        <v>67045.679999999993</v>
      </c>
      <c r="I539" s="21">
        <v>67045.679999999993</v>
      </c>
      <c r="J539" s="22" t="s">
        <v>14</v>
      </c>
    </row>
    <row r="540" spans="3:10" s="1" customFormat="1" ht="15">
      <c r="C540" s="16">
        <f t="shared" si="18"/>
        <v>39575</v>
      </c>
      <c r="D540" s="17" t="s">
        <v>318</v>
      </c>
      <c r="E540" s="18" t="s">
        <v>12</v>
      </c>
      <c r="F540" s="19" t="s">
        <v>260</v>
      </c>
      <c r="G540" s="20">
        <v>1</v>
      </c>
      <c r="H540" s="21">
        <v>67045.679999999993</v>
      </c>
      <c r="I540" s="21">
        <v>67045.679999999993</v>
      </c>
      <c r="J540" s="22" t="s">
        <v>14</v>
      </c>
    </row>
    <row r="541" spans="3:10" s="1" customFormat="1" ht="15">
      <c r="C541" s="16">
        <f t="shared" si="18"/>
        <v>39575</v>
      </c>
      <c r="D541" s="17" t="s">
        <v>319</v>
      </c>
      <c r="E541" s="18" t="s">
        <v>12</v>
      </c>
      <c r="F541" s="19" t="s">
        <v>260</v>
      </c>
      <c r="G541" s="20">
        <v>1</v>
      </c>
      <c r="H541" s="21">
        <v>67045.679999999993</v>
      </c>
      <c r="I541" s="21">
        <v>67045.679999999993</v>
      </c>
      <c r="J541" s="22" t="s">
        <v>14</v>
      </c>
    </row>
    <row r="542" spans="3:10" s="1" customFormat="1" ht="15">
      <c r="C542" s="16">
        <f t="shared" si="18"/>
        <v>39575</v>
      </c>
      <c r="D542" s="17" t="s">
        <v>320</v>
      </c>
      <c r="E542" s="18" t="s">
        <v>12</v>
      </c>
      <c r="F542" s="19" t="s">
        <v>260</v>
      </c>
      <c r="G542" s="20">
        <v>1</v>
      </c>
      <c r="H542" s="21">
        <v>67045.679999999993</v>
      </c>
      <c r="I542" s="21">
        <v>67045.679999999993</v>
      </c>
      <c r="J542" s="22" t="s">
        <v>14</v>
      </c>
    </row>
    <row r="543" spans="3:10" s="1" customFormat="1" ht="15">
      <c r="C543" s="16">
        <f t="shared" si="18"/>
        <v>39575</v>
      </c>
      <c r="D543" s="17" t="s">
        <v>321</v>
      </c>
      <c r="E543" s="18" t="s">
        <v>12</v>
      </c>
      <c r="F543" s="19" t="s">
        <v>260</v>
      </c>
      <c r="G543" s="20">
        <v>1</v>
      </c>
      <c r="H543" s="21">
        <v>67045.679999999993</v>
      </c>
      <c r="I543" s="21">
        <v>67045.679999999993</v>
      </c>
      <c r="J543" s="22" t="s">
        <v>14</v>
      </c>
    </row>
    <row r="544" spans="3:10" s="1" customFormat="1" ht="15">
      <c r="C544" s="16">
        <f t="shared" ref="C544:C578" si="19">DATE(2008,5,7)</f>
        <v>39575</v>
      </c>
      <c r="D544" s="17" t="s">
        <v>322</v>
      </c>
      <c r="E544" s="18" t="s">
        <v>12</v>
      </c>
      <c r="F544" s="19" t="s">
        <v>260</v>
      </c>
      <c r="G544" s="20">
        <v>1</v>
      </c>
      <c r="H544" s="21">
        <v>67045.679999999993</v>
      </c>
      <c r="I544" s="21">
        <v>67045.679999999993</v>
      </c>
      <c r="J544" s="22" t="s">
        <v>14</v>
      </c>
    </row>
    <row r="545" spans="3:10" s="1" customFormat="1" ht="15">
      <c r="C545" s="16">
        <f t="shared" si="19"/>
        <v>39575</v>
      </c>
      <c r="D545" s="17" t="s">
        <v>323</v>
      </c>
      <c r="E545" s="18" t="s">
        <v>12</v>
      </c>
      <c r="F545" s="19" t="s">
        <v>260</v>
      </c>
      <c r="G545" s="20">
        <v>1</v>
      </c>
      <c r="H545" s="21">
        <v>67045.679999999993</v>
      </c>
      <c r="I545" s="21">
        <v>67045.679999999993</v>
      </c>
      <c r="J545" s="22" t="s">
        <v>14</v>
      </c>
    </row>
    <row r="546" spans="3:10" s="1" customFormat="1" ht="15">
      <c r="C546" s="16">
        <f t="shared" si="19"/>
        <v>39575</v>
      </c>
      <c r="D546" s="17" t="s">
        <v>324</v>
      </c>
      <c r="E546" s="18" t="s">
        <v>12</v>
      </c>
      <c r="F546" s="19" t="s">
        <v>260</v>
      </c>
      <c r="G546" s="20">
        <v>1</v>
      </c>
      <c r="H546" s="21">
        <v>67045.679999999993</v>
      </c>
      <c r="I546" s="21">
        <v>67045.679999999993</v>
      </c>
      <c r="J546" s="22" t="s">
        <v>14</v>
      </c>
    </row>
    <row r="547" spans="3:10" s="1" customFormat="1" ht="15">
      <c r="C547" s="16">
        <f t="shared" si="19"/>
        <v>39575</v>
      </c>
      <c r="D547" s="17" t="s">
        <v>325</v>
      </c>
      <c r="E547" s="18" t="s">
        <v>12</v>
      </c>
      <c r="F547" s="19" t="s">
        <v>260</v>
      </c>
      <c r="G547" s="20">
        <v>1</v>
      </c>
      <c r="H547" s="21">
        <v>67045.679999999993</v>
      </c>
      <c r="I547" s="21">
        <v>67045.679999999993</v>
      </c>
      <c r="J547" s="22" t="s">
        <v>14</v>
      </c>
    </row>
    <row r="548" spans="3:10" s="1" customFormat="1" ht="15">
      <c r="C548" s="16">
        <f t="shared" si="19"/>
        <v>39575</v>
      </c>
      <c r="D548" s="17" t="s">
        <v>326</v>
      </c>
      <c r="E548" s="18" t="s">
        <v>12</v>
      </c>
      <c r="F548" s="19" t="s">
        <v>260</v>
      </c>
      <c r="G548" s="20">
        <v>1</v>
      </c>
      <c r="H548" s="21">
        <v>67045.679999999993</v>
      </c>
      <c r="I548" s="21">
        <v>67045.679999999993</v>
      </c>
      <c r="J548" s="22" t="s">
        <v>14</v>
      </c>
    </row>
    <row r="549" spans="3:10" s="1" customFormat="1" ht="15">
      <c r="C549" s="16">
        <f t="shared" si="19"/>
        <v>39575</v>
      </c>
      <c r="D549" s="17" t="s">
        <v>327</v>
      </c>
      <c r="E549" s="18" t="s">
        <v>12</v>
      </c>
      <c r="F549" s="19" t="s">
        <v>328</v>
      </c>
      <c r="G549" s="20">
        <v>1</v>
      </c>
      <c r="H549" s="21">
        <v>67045.679999999993</v>
      </c>
      <c r="I549" s="21">
        <v>67045.679999999993</v>
      </c>
      <c r="J549" s="22" t="s">
        <v>14</v>
      </c>
    </row>
    <row r="550" spans="3:10" s="1" customFormat="1" ht="15">
      <c r="C550" s="16">
        <f t="shared" si="19"/>
        <v>39575</v>
      </c>
      <c r="D550" s="17" t="s">
        <v>329</v>
      </c>
      <c r="E550" s="18" t="s">
        <v>12</v>
      </c>
      <c r="F550" s="19" t="s">
        <v>260</v>
      </c>
      <c r="G550" s="20">
        <v>1</v>
      </c>
      <c r="H550" s="21">
        <v>67045.679999999993</v>
      </c>
      <c r="I550" s="21">
        <v>67045.679999999993</v>
      </c>
      <c r="J550" s="22" t="s">
        <v>14</v>
      </c>
    </row>
    <row r="551" spans="3:10" s="1" customFormat="1" ht="15">
      <c r="C551" s="16">
        <f t="shared" si="19"/>
        <v>39575</v>
      </c>
      <c r="D551" s="17" t="s">
        <v>330</v>
      </c>
      <c r="E551" s="18" t="s">
        <v>12</v>
      </c>
      <c r="F551" s="19" t="s">
        <v>260</v>
      </c>
      <c r="G551" s="20">
        <v>1</v>
      </c>
      <c r="H551" s="21">
        <v>67045.679999999993</v>
      </c>
      <c r="I551" s="21">
        <v>67045.679999999993</v>
      </c>
      <c r="J551" s="22" t="s">
        <v>14</v>
      </c>
    </row>
    <row r="552" spans="3:10" s="1" customFormat="1" ht="15">
      <c r="C552" s="16">
        <f t="shared" si="19"/>
        <v>39575</v>
      </c>
      <c r="D552" s="17" t="s">
        <v>331</v>
      </c>
      <c r="E552" s="18" t="s">
        <v>12</v>
      </c>
      <c r="F552" s="19" t="s">
        <v>260</v>
      </c>
      <c r="G552" s="20">
        <v>1</v>
      </c>
      <c r="H552" s="21">
        <v>67045.679999999993</v>
      </c>
      <c r="I552" s="21">
        <v>67045.679999999993</v>
      </c>
      <c r="J552" s="22" t="s">
        <v>14</v>
      </c>
    </row>
    <row r="553" spans="3:10" s="1" customFormat="1" ht="15">
      <c r="C553" s="16">
        <f t="shared" si="19"/>
        <v>39575</v>
      </c>
      <c r="D553" s="17" t="s">
        <v>332</v>
      </c>
      <c r="E553" s="18" t="s">
        <v>12</v>
      </c>
      <c r="F553" s="19" t="s">
        <v>260</v>
      </c>
      <c r="G553" s="20">
        <v>1</v>
      </c>
      <c r="H553" s="21">
        <v>67045.679999999993</v>
      </c>
      <c r="I553" s="21">
        <v>67045.679999999993</v>
      </c>
      <c r="J553" s="22" t="s">
        <v>14</v>
      </c>
    </row>
    <row r="554" spans="3:10" s="1" customFormat="1" ht="15">
      <c r="C554" s="16">
        <f t="shared" si="19"/>
        <v>39575</v>
      </c>
      <c r="D554" s="17" t="s">
        <v>333</v>
      </c>
      <c r="E554" s="18" t="s">
        <v>12</v>
      </c>
      <c r="F554" s="19" t="s">
        <v>260</v>
      </c>
      <c r="G554" s="20">
        <v>1</v>
      </c>
      <c r="H554" s="21">
        <v>67045.679999999993</v>
      </c>
      <c r="I554" s="21">
        <v>67045.679999999993</v>
      </c>
      <c r="J554" s="22" t="s">
        <v>14</v>
      </c>
    </row>
    <row r="555" spans="3:10" s="1" customFormat="1" ht="15">
      <c r="C555" s="16">
        <f t="shared" si="19"/>
        <v>39575</v>
      </c>
      <c r="D555" s="17" t="s">
        <v>334</v>
      </c>
      <c r="E555" s="18" t="s">
        <v>12</v>
      </c>
      <c r="F555" s="19" t="s">
        <v>260</v>
      </c>
      <c r="G555" s="20">
        <v>1</v>
      </c>
      <c r="H555" s="21">
        <v>67045.679999999993</v>
      </c>
      <c r="I555" s="21">
        <v>67045.679999999993</v>
      </c>
      <c r="J555" s="22" t="s">
        <v>14</v>
      </c>
    </row>
    <row r="556" spans="3:10" s="1" customFormat="1" ht="15">
      <c r="C556" s="16">
        <f t="shared" si="19"/>
        <v>39575</v>
      </c>
      <c r="D556" s="17" t="s">
        <v>335</v>
      </c>
      <c r="E556" s="18" t="s">
        <v>12</v>
      </c>
      <c r="F556" s="19" t="s">
        <v>260</v>
      </c>
      <c r="G556" s="20">
        <v>1</v>
      </c>
      <c r="H556" s="21">
        <v>67045.679999999993</v>
      </c>
      <c r="I556" s="21">
        <v>67045.679999999993</v>
      </c>
      <c r="J556" s="22" t="s">
        <v>14</v>
      </c>
    </row>
    <row r="557" spans="3:10" s="1" customFormat="1" ht="15">
      <c r="C557" s="16">
        <f t="shared" si="19"/>
        <v>39575</v>
      </c>
      <c r="D557" s="17" t="s">
        <v>336</v>
      </c>
      <c r="E557" s="18" t="s">
        <v>12</v>
      </c>
      <c r="F557" s="19" t="s">
        <v>260</v>
      </c>
      <c r="G557" s="20">
        <v>1</v>
      </c>
      <c r="H557" s="21">
        <v>67045.679999999993</v>
      </c>
      <c r="I557" s="21">
        <v>67045.679999999993</v>
      </c>
      <c r="J557" s="22" t="s">
        <v>14</v>
      </c>
    </row>
    <row r="558" spans="3:10" s="1" customFormat="1" ht="15">
      <c r="C558" s="16">
        <f t="shared" si="19"/>
        <v>39575</v>
      </c>
      <c r="D558" s="17" t="s">
        <v>337</v>
      </c>
      <c r="E558" s="18" t="s">
        <v>12</v>
      </c>
      <c r="F558" s="19" t="s">
        <v>260</v>
      </c>
      <c r="G558" s="20">
        <v>1</v>
      </c>
      <c r="H558" s="21">
        <v>67045.679999999993</v>
      </c>
      <c r="I558" s="21">
        <v>67045.679999999993</v>
      </c>
      <c r="J558" s="22" t="s">
        <v>14</v>
      </c>
    </row>
    <row r="559" spans="3:10" s="1" customFormat="1" ht="15">
      <c r="C559" s="16">
        <f t="shared" si="19"/>
        <v>39575</v>
      </c>
      <c r="D559" s="17" t="s">
        <v>338</v>
      </c>
      <c r="E559" s="18" t="s">
        <v>12</v>
      </c>
      <c r="F559" s="19" t="s">
        <v>260</v>
      </c>
      <c r="G559" s="20">
        <v>1</v>
      </c>
      <c r="H559" s="21">
        <v>67045.679999999993</v>
      </c>
      <c r="I559" s="21">
        <v>67045.679999999993</v>
      </c>
      <c r="J559" s="22" t="s">
        <v>14</v>
      </c>
    </row>
    <row r="560" spans="3:10" s="1" customFormat="1" ht="15">
      <c r="C560" s="16">
        <f t="shared" si="19"/>
        <v>39575</v>
      </c>
      <c r="D560" s="17" t="s">
        <v>339</v>
      </c>
      <c r="E560" s="18" t="s">
        <v>12</v>
      </c>
      <c r="F560" s="19" t="s">
        <v>260</v>
      </c>
      <c r="G560" s="20">
        <v>1</v>
      </c>
      <c r="H560" s="21">
        <v>67045.679999999993</v>
      </c>
      <c r="I560" s="21">
        <v>67045.679999999993</v>
      </c>
      <c r="J560" s="22" t="s">
        <v>14</v>
      </c>
    </row>
    <row r="561" spans="3:10" s="1" customFormat="1" ht="15">
      <c r="C561" s="16">
        <f t="shared" si="19"/>
        <v>39575</v>
      </c>
      <c r="D561" s="17" t="s">
        <v>340</v>
      </c>
      <c r="E561" s="18" t="s">
        <v>12</v>
      </c>
      <c r="F561" s="19" t="s">
        <v>260</v>
      </c>
      <c r="G561" s="20">
        <v>1</v>
      </c>
      <c r="H561" s="21">
        <v>67045.679999999993</v>
      </c>
      <c r="I561" s="21">
        <v>67045.679999999993</v>
      </c>
      <c r="J561" s="22" t="s">
        <v>14</v>
      </c>
    </row>
    <row r="562" spans="3:10" s="1" customFormat="1" ht="15">
      <c r="C562" s="16">
        <f t="shared" si="19"/>
        <v>39575</v>
      </c>
      <c r="D562" s="17" t="s">
        <v>341</v>
      </c>
      <c r="E562" s="18" t="s">
        <v>12</v>
      </c>
      <c r="F562" s="19" t="s">
        <v>260</v>
      </c>
      <c r="G562" s="20">
        <v>1</v>
      </c>
      <c r="H562" s="21">
        <v>67045.679999999993</v>
      </c>
      <c r="I562" s="21">
        <v>67045.679999999993</v>
      </c>
      <c r="J562" s="22" t="s">
        <v>14</v>
      </c>
    </row>
    <row r="563" spans="3:10" s="1" customFormat="1" ht="15">
      <c r="C563" s="16">
        <f t="shared" si="19"/>
        <v>39575</v>
      </c>
      <c r="D563" s="17" t="s">
        <v>342</v>
      </c>
      <c r="E563" s="18" t="s">
        <v>12</v>
      </c>
      <c r="F563" s="19" t="s">
        <v>260</v>
      </c>
      <c r="G563" s="20">
        <v>1</v>
      </c>
      <c r="H563" s="21">
        <v>67045.679999999993</v>
      </c>
      <c r="I563" s="21">
        <v>67045.679999999993</v>
      </c>
      <c r="J563" s="22" t="s">
        <v>14</v>
      </c>
    </row>
    <row r="564" spans="3:10" s="1" customFormat="1" ht="15">
      <c r="C564" s="16">
        <f t="shared" si="19"/>
        <v>39575</v>
      </c>
      <c r="D564" s="17" t="s">
        <v>343</v>
      </c>
      <c r="E564" s="18" t="s">
        <v>12</v>
      </c>
      <c r="F564" s="19" t="s">
        <v>260</v>
      </c>
      <c r="G564" s="20">
        <v>1</v>
      </c>
      <c r="H564" s="21">
        <v>67045.679999999993</v>
      </c>
      <c r="I564" s="21">
        <v>67045.679999999993</v>
      </c>
      <c r="J564" s="22" t="s">
        <v>14</v>
      </c>
    </row>
    <row r="565" spans="3:10" s="1" customFormat="1" ht="15">
      <c r="C565" s="16">
        <f t="shared" si="19"/>
        <v>39575</v>
      </c>
      <c r="D565" s="17" t="s">
        <v>344</v>
      </c>
      <c r="E565" s="18" t="s">
        <v>12</v>
      </c>
      <c r="F565" s="19" t="s">
        <v>345</v>
      </c>
      <c r="G565" s="20">
        <v>1</v>
      </c>
      <c r="H565" s="21">
        <v>67045.679999999993</v>
      </c>
      <c r="I565" s="21">
        <v>67045.679999999993</v>
      </c>
      <c r="J565" s="22" t="s">
        <v>14</v>
      </c>
    </row>
    <row r="566" spans="3:10" s="1" customFormat="1" ht="15">
      <c r="C566" s="16">
        <f t="shared" si="19"/>
        <v>39575</v>
      </c>
      <c r="D566" s="17">
        <v>166048</v>
      </c>
      <c r="E566" s="18" t="s">
        <v>12</v>
      </c>
      <c r="F566" s="19" t="s">
        <v>260</v>
      </c>
      <c r="G566" s="20">
        <v>1</v>
      </c>
      <c r="H566" s="21">
        <v>67045.679999999993</v>
      </c>
      <c r="I566" s="21">
        <v>67045.679999999993</v>
      </c>
      <c r="J566" s="22" t="s">
        <v>14</v>
      </c>
    </row>
    <row r="567" spans="3:10" s="1" customFormat="1" ht="15">
      <c r="C567" s="16">
        <f t="shared" si="19"/>
        <v>39575</v>
      </c>
      <c r="D567" s="17" t="s">
        <v>346</v>
      </c>
      <c r="E567" s="18" t="s">
        <v>12</v>
      </c>
      <c r="F567" s="19" t="s">
        <v>260</v>
      </c>
      <c r="G567" s="20">
        <v>1</v>
      </c>
      <c r="H567" s="21">
        <v>67045.679999999993</v>
      </c>
      <c r="I567" s="21">
        <v>67045.679999999993</v>
      </c>
      <c r="J567" s="22" t="s">
        <v>14</v>
      </c>
    </row>
    <row r="568" spans="3:10" s="1" customFormat="1" ht="15">
      <c r="C568" s="16">
        <f t="shared" si="19"/>
        <v>39575</v>
      </c>
      <c r="D568" s="17" t="s">
        <v>347</v>
      </c>
      <c r="E568" s="18" t="s">
        <v>12</v>
      </c>
      <c r="F568" s="19" t="s">
        <v>260</v>
      </c>
      <c r="G568" s="20">
        <v>1</v>
      </c>
      <c r="H568" s="21">
        <v>67045.679999999993</v>
      </c>
      <c r="I568" s="21">
        <v>67045.679999999993</v>
      </c>
      <c r="J568" s="22" t="s">
        <v>14</v>
      </c>
    </row>
    <row r="569" spans="3:10" s="1" customFormat="1" ht="15">
      <c r="C569" s="16">
        <f t="shared" si="19"/>
        <v>39575</v>
      </c>
      <c r="D569" s="17" t="s">
        <v>348</v>
      </c>
      <c r="E569" s="18" t="s">
        <v>12</v>
      </c>
      <c r="F569" s="19" t="s">
        <v>260</v>
      </c>
      <c r="G569" s="20">
        <v>1</v>
      </c>
      <c r="H569" s="21">
        <v>67045.679999999993</v>
      </c>
      <c r="I569" s="21">
        <v>67045.679999999993</v>
      </c>
      <c r="J569" s="22" t="s">
        <v>14</v>
      </c>
    </row>
    <row r="570" spans="3:10" s="1" customFormat="1" ht="15">
      <c r="C570" s="16">
        <f t="shared" si="19"/>
        <v>39575</v>
      </c>
      <c r="D570" s="17" t="s">
        <v>349</v>
      </c>
      <c r="E570" s="18" t="s">
        <v>12</v>
      </c>
      <c r="F570" s="19" t="s">
        <v>260</v>
      </c>
      <c r="G570" s="20">
        <v>1</v>
      </c>
      <c r="H570" s="21">
        <v>67045.679999999993</v>
      </c>
      <c r="I570" s="21">
        <v>67045.679999999993</v>
      </c>
      <c r="J570" s="22" t="s">
        <v>14</v>
      </c>
    </row>
    <row r="571" spans="3:10" s="1" customFormat="1" ht="15">
      <c r="C571" s="16">
        <f t="shared" si="19"/>
        <v>39575</v>
      </c>
      <c r="D571" s="17" t="s">
        <v>350</v>
      </c>
      <c r="E571" s="18" t="s">
        <v>12</v>
      </c>
      <c r="F571" s="19" t="s">
        <v>260</v>
      </c>
      <c r="G571" s="20">
        <v>1</v>
      </c>
      <c r="H571" s="21">
        <v>67045.679999999993</v>
      </c>
      <c r="I571" s="21">
        <v>67045.679999999993</v>
      </c>
      <c r="J571" s="22" t="s">
        <v>14</v>
      </c>
    </row>
    <row r="572" spans="3:10" s="1" customFormat="1" ht="15">
      <c r="C572" s="16">
        <f t="shared" si="19"/>
        <v>39575</v>
      </c>
      <c r="D572" s="17">
        <v>165673</v>
      </c>
      <c r="E572" s="18" t="s">
        <v>12</v>
      </c>
      <c r="F572" s="19" t="s">
        <v>260</v>
      </c>
      <c r="G572" s="20">
        <v>1</v>
      </c>
      <c r="H572" s="21">
        <v>67045.679999999993</v>
      </c>
      <c r="I572" s="21">
        <v>67045.679999999993</v>
      </c>
      <c r="J572" s="22" t="s">
        <v>14</v>
      </c>
    </row>
    <row r="573" spans="3:10" s="1" customFormat="1" ht="15">
      <c r="C573" s="16">
        <f t="shared" si="19"/>
        <v>39575</v>
      </c>
      <c r="D573" s="17">
        <v>165558</v>
      </c>
      <c r="E573" s="18" t="s">
        <v>12</v>
      </c>
      <c r="F573" s="19" t="s">
        <v>260</v>
      </c>
      <c r="G573" s="20">
        <v>1</v>
      </c>
      <c r="H573" s="21">
        <v>67045.679999999993</v>
      </c>
      <c r="I573" s="21">
        <v>67045.679999999993</v>
      </c>
      <c r="J573" s="22" t="s">
        <v>14</v>
      </c>
    </row>
    <row r="574" spans="3:10" s="1" customFormat="1" ht="15">
      <c r="C574" s="16">
        <f t="shared" si="19"/>
        <v>39575</v>
      </c>
      <c r="D574" s="17">
        <v>165730</v>
      </c>
      <c r="E574" s="18" t="s">
        <v>12</v>
      </c>
      <c r="F574" s="19" t="s">
        <v>260</v>
      </c>
      <c r="G574" s="20">
        <v>1</v>
      </c>
      <c r="H574" s="21">
        <v>67045.679999999993</v>
      </c>
      <c r="I574" s="21">
        <v>67045.679999999993</v>
      </c>
      <c r="J574" s="22" t="s">
        <v>14</v>
      </c>
    </row>
    <row r="575" spans="3:10" s="1" customFormat="1" ht="15">
      <c r="C575" s="16">
        <f t="shared" si="19"/>
        <v>39575</v>
      </c>
      <c r="D575" s="17">
        <v>165806</v>
      </c>
      <c r="E575" s="18" t="s">
        <v>12</v>
      </c>
      <c r="F575" s="19" t="s">
        <v>260</v>
      </c>
      <c r="G575" s="20">
        <v>1</v>
      </c>
      <c r="H575" s="21">
        <v>67045.679999999993</v>
      </c>
      <c r="I575" s="21">
        <v>67045.679999999993</v>
      </c>
      <c r="J575" s="22" t="s">
        <v>14</v>
      </c>
    </row>
    <row r="576" spans="3:10" s="1" customFormat="1" ht="15">
      <c r="C576" s="16">
        <f t="shared" si="19"/>
        <v>39575</v>
      </c>
      <c r="D576" s="17">
        <v>165826</v>
      </c>
      <c r="E576" s="18" t="s">
        <v>12</v>
      </c>
      <c r="F576" s="19" t="s">
        <v>260</v>
      </c>
      <c r="G576" s="20">
        <v>1</v>
      </c>
      <c r="H576" s="21">
        <v>67045.679999999993</v>
      </c>
      <c r="I576" s="21">
        <v>67045.679999999993</v>
      </c>
      <c r="J576" s="22" t="s">
        <v>14</v>
      </c>
    </row>
    <row r="577" spans="3:10" s="1" customFormat="1" ht="15">
      <c r="C577" s="16">
        <f t="shared" si="19"/>
        <v>39575</v>
      </c>
      <c r="D577" s="17">
        <v>166678</v>
      </c>
      <c r="E577" s="18" t="s">
        <v>12</v>
      </c>
      <c r="F577" s="19" t="s">
        <v>260</v>
      </c>
      <c r="G577" s="20">
        <v>1</v>
      </c>
      <c r="H577" s="21">
        <v>67045.679999999993</v>
      </c>
      <c r="I577" s="21">
        <v>67045.679999999993</v>
      </c>
      <c r="J577" s="22" t="s">
        <v>14</v>
      </c>
    </row>
    <row r="578" spans="3:10" s="1" customFormat="1" ht="15">
      <c r="C578" s="16">
        <f t="shared" si="19"/>
        <v>39575</v>
      </c>
      <c r="D578" s="17">
        <v>165719</v>
      </c>
      <c r="E578" s="18" t="s">
        <v>12</v>
      </c>
      <c r="F578" s="19" t="s">
        <v>260</v>
      </c>
      <c r="G578" s="20">
        <v>1</v>
      </c>
      <c r="H578" s="21">
        <v>67045.679999999993</v>
      </c>
      <c r="I578" s="21">
        <v>67045.679999999993</v>
      </c>
      <c r="J578" s="22" t="s">
        <v>14</v>
      </c>
    </row>
    <row r="579" spans="3:10" s="1" customFormat="1" ht="15">
      <c r="C579" s="16">
        <f>DATE(2008,5,8)</f>
        <v>39576</v>
      </c>
      <c r="D579" s="17" t="s">
        <v>351</v>
      </c>
      <c r="E579" s="18" t="s">
        <v>12</v>
      </c>
      <c r="F579" s="19" t="s">
        <v>352</v>
      </c>
      <c r="G579" s="20">
        <v>1</v>
      </c>
      <c r="H579" s="21">
        <v>275317.3</v>
      </c>
      <c r="I579" s="21">
        <v>275317.3</v>
      </c>
      <c r="J579" s="22" t="s">
        <v>14</v>
      </c>
    </row>
    <row r="580" spans="3:10" s="1" customFormat="1" ht="15">
      <c r="C580" s="16">
        <f>DATE(2008,5,8)</f>
        <v>39576</v>
      </c>
      <c r="D580" s="17" t="s">
        <v>353</v>
      </c>
      <c r="E580" s="18" t="s">
        <v>12</v>
      </c>
      <c r="F580" s="19" t="s">
        <v>352</v>
      </c>
      <c r="G580" s="20">
        <v>1</v>
      </c>
      <c r="H580" s="21">
        <v>275317.3</v>
      </c>
      <c r="I580" s="21">
        <v>275317.3</v>
      </c>
      <c r="J580" s="22" t="s">
        <v>14</v>
      </c>
    </row>
    <row r="581" spans="3:10" s="1" customFormat="1" ht="15">
      <c r="C581" s="16">
        <f>DATE(2008,5,12)</f>
        <v>39580</v>
      </c>
      <c r="D581" s="17" t="s">
        <v>354</v>
      </c>
      <c r="E581" s="18" t="s">
        <v>12</v>
      </c>
      <c r="F581" s="19" t="s">
        <v>355</v>
      </c>
      <c r="G581" s="20">
        <v>1</v>
      </c>
      <c r="H581" s="21">
        <v>35809.199999999997</v>
      </c>
      <c r="I581" s="21">
        <v>35809.199999999997</v>
      </c>
      <c r="J581" s="22" t="s">
        <v>14</v>
      </c>
    </row>
    <row r="582" spans="3:10" s="1" customFormat="1" ht="15">
      <c r="C582" s="16">
        <f t="shared" ref="C582:C589" si="20">DATE(2008,5,20)</f>
        <v>39588</v>
      </c>
      <c r="D582" s="17" t="s">
        <v>356</v>
      </c>
      <c r="E582" s="18" t="s">
        <v>12</v>
      </c>
      <c r="F582" s="19" t="s">
        <v>357</v>
      </c>
      <c r="G582" s="20">
        <v>1</v>
      </c>
      <c r="H582" s="21">
        <v>79228</v>
      </c>
      <c r="I582" s="21">
        <v>79228</v>
      </c>
      <c r="J582" s="22" t="s">
        <v>14</v>
      </c>
    </row>
    <row r="583" spans="3:10" s="1" customFormat="1" ht="15">
      <c r="C583" s="16">
        <f t="shared" si="20"/>
        <v>39588</v>
      </c>
      <c r="D583" s="17" t="s">
        <v>358</v>
      </c>
      <c r="E583" s="18" t="s">
        <v>12</v>
      </c>
      <c r="F583" s="19" t="s">
        <v>359</v>
      </c>
      <c r="G583" s="20">
        <v>1</v>
      </c>
      <c r="H583" s="21">
        <v>79228</v>
      </c>
      <c r="I583" s="21">
        <v>79228</v>
      </c>
      <c r="J583" s="22" t="s">
        <v>14</v>
      </c>
    </row>
    <row r="584" spans="3:10" s="1" customFormat="1" ht="15">
      <c r="C584" s="16">
        <f t="shared" si="20"/>
        <v>39588</v>
      </c>
      <c r="D584" s="17" t="s">
        <v>360</v>
      </c>
      <c r="E584" s="18" t="s">
        <v>12</v>
      </c>
      <c r="F584" s="19" t="s">
        <v>357</v>
      </c>
      <c r="G584" s="20">
        <v>1</v>
      </c>
      <c r="H584" s="21">
        <v>79228</v>
      </c>
      <c r="I584" s="21">
        <v>79228</v>
      </c>
      <c r="J584" s="22" t="s">
        <v>14</v>
      </c>
    </row>
    <row r="585" spans="3:10" s="1" customFormat="1" ht="15">
      <c r="C585" s="16">
        <f t="shared" si="20"/>
        <v>39588</v>
      </c>
      <c r="D585" s="17" t="s">
        <v>361</v>
      </c>
      <c r="E585" s="18" t="s">
        <v>12</v>
      </c>
      <c r="F585" s="19" t="s">
        <v>357</v>
      </c>
      <c r="G585" s="20">
        <v>1</v>
      </c>
      <c r="H585" s="21">
        <v>79228</v>
      </c>
      <c r="I585" s="21">
        <v>79228</v>
      </c>
      <c r="J585" s="22" t="s">
        <v>14</v>
      </c>
    </row>
    <row r="586" spans="3:10" s="1" customFormat="1" ht="15">
      <c r="C586" s="16">
        <f t="shared" si="20"/>
        <v>39588</v>
      </c>
      <c r="D586" s="17" t="s">
        <v>362</v>
      </c>
      <c r="E586" s="18" t="s">
        <v>12</v>
      </c>
      <c r="F586" s="19" t="s">
        <v>357</v>
      </c>
      <c r="G586" s="20">
        <v>1</v>
      </c>
      <c r="H586" s="21">
        <v>79228</v>
      </c>
      <c r="I586" s="21">
        <v>79228</v>
      </c>
      <c r="J586" s="22" t="s">
        <v>14</v>
      </c>
    </row>
    <row r="587" spans="3:10" s="1" customFormat="1" ht="15">
      <c r="C587" s="16">
        <f t="shared" si="20"/>
        <v>39588</v>
      </c>
      <c r="D587" s="17" t="s">
        <v>363</v>
      </c>
      <c r="E587" s="18" t="s">
        <v>12</v>
      </c>
      <c r="F587" s="19" t="s">
        <v>357</v>
      </c>
      <c r="G587" s="20">
        <v>1</v>
      </c>
      <c r="H587" s="21">
        <v>79228</v>
      </c>
      <c r="I587" s="21">
        <v>79228</v>
      </c>
      <c r="J587" s="22" t="s">
        <v>14</v>
      </c>
    </row>
    <row r="588" spans="3:10" s="1" customFormat="1" ht="15">
      <c r="C588" s="16">
        <f t="shared" si="20"/>
        <v>39588</v>
      </c>
      <c r="D588" s="17" t="s">
        <v>364</v>
      </c>
      <c r="E588" s="18" t="s">
        <v>12</v>
      </c>
      <c r="F588" s="19" t="s">
        <v>357</v>
      </c>
      <c r="G588" s="20">
        <v>1</v>
      </c>
      <c r="H588" s="21">
        <v>79228</v>
      </c>
      <c r="I588" s="21">
        <v>79228</v>
      </c>
      <c r="J588" s="22" t="s">
        <v>14</v>
      </c>
    </row>
    <row r="589" spans="3:10" s="1" customFormat="1" ht="15">
      <c r="C589" s="16">
        <f t="shared" si="20"/>
        <v>39588</v>
      </c>
      <c r="D589" s="17" t="s">
        <v>365</v>
      </c>
      <c r="E589" s="18" t="s">
        <v>12</v>
      </c>
      <c r="F589" s="19" t="s">
        <v>357</v>
      </c>
      <c r="G589" s="20">
        <v>1</v>
      </c>
      <c r="H589" s="21">
        <v>79228</v>
      </c>
      <c r="I589" s="21">
        <v>79228</v>
      </c>
      <c r="J589" s="22" t="s">
        <v>14</v>
      </c>
    </row>
    <row r="590" spans="3:10" s="1" customFormat="1" ht="15">
      <c r="C590" s="16">
        <f>DATE(2008,6,18)</f>
        <v>39617</v>
      </c>
      <c r="D590" s="17">
        <v>165956</v>
      </c>
      <c r="E590" s="18" t="s">
        <v>12</v>
      </c>
      <c r="F590" s="19" t="s">
        <v>165</v>
      </c>
      <c r="G590" s="20">
        <v>1</v>
      </c>
      <c r="H590" s="21">
        <v>7896.93</v>
      </c>
      <c r="I590" s="21">
        <v>7896.93</v>
      </c>
      <c r="J590" s="22" t="s">
        <v>14</v>
      </c>
    </row>
    <row r="591" spans="3:10" s="1" customFormat="1" ht="15">
      <c r="C591" s="16">
        <f>DATE(2008,7,3)</f>
        <v>39632</v>
      </c>
      <c r="D591" s="17" t="s">
        <v>366</v>
      </c>
      <c r="E591" s="18" t="s">
        <v>12</v>
      </c>
      <c r="F591" s="19" t="s">
        <v>367</v>
      </c>
      <c r="G591" s="20">
        <v>1</v>
      </c>
      <c r="H591" s="21">
        <v>35000.01</v>
      </c>
      <c r="I591" s="21">
        <v>35000.01</v>
      </c>
      <c r="J591" s="22" t="s">
        <v>14</v>
      </c>
    </row>
    <row r="592" spans="3:10" s="1" customFormat="1" ht="15">
      <c r="C592" s="16">
        <f>DATE(2008,8,4)</f>
        <v>39664</v>
      </c>
      <c r="D592" s="17">
        <v>166416</v>
      </c>
      <c r="E592" s="18" t="s">
        <v>12</v>
      </c>
      <c r="F592" s="19" t="s">
        <v>368</v>
      </c>
      <c r="G592" s="20">
        <v>1</v>
      </c>
      <c r="H592" s="21">
        <v>34167.800000000003</v>
      </c>
      <c r="I592" s="21">
        <v>34167.800000000003</v>
      </c>
      <c r="J592" s="22" t="s">
        <v>14</v>
      </c>
    </row>
    <row r="593" spans="3:10" s="1" customFormat="1" ht="15">
      <c r="C593" s="16">
        <f>DATE(2008,9,3)</f>
        <v>39694</v>
      </c>
      <c r="D593" s="17">
        <v>166218</v>
      </c>
      <c r="E593" s="18" t="s">
        <v>12</v>
      </c>
      <c r="F593" s="19" t="s">
        <v>369</v>
      </c>
      <c r="G593" s="20">
        <v>1</v>
      </c>
      <c r="H593" s="21">
        <v>4428.9399999999996</v>
      </c>
      <c r="I593" s="21">
        <v>4428.9399999999996</v>
      </c>
      <c r="J593" s="22" t="s">
        <v>14</v>
      </c>
    </row>
    <row r="594" spans="3:10" s="1" customFormat="1" ht="15">
      <c r="C594" s="16">
        <f>DATE(2008,9,15)</f>
        <v>39706</v>
      </c>
      <c r="D594" s="17" t="s">
        <v>370</v>
      </c>
      <c r="E594" s="18" t="s">
        <v>12</v>
      </c>
      <c r="F594" s="19" t="s">
        <v>371</v>
      </c>
      <c r="G594" s="20">
        <v>1</v>
      </c>
      <c r="H594" s="21">
        <v>133980</v>
      </c>
      <c r="I594" s="21">
        <v>133980</v>
      </c>
      <c r="J594" s="22" t="s">
        <v>14</v>
      </c>
    </row>
    <row r="595" spans="3:10" s="1" customFormat="1" ht="15">
      <c r="C595" s="16">
        <f>DATE(2008,9,15)</f>
        <v>39706</v>
      </c>
      <c r="D595" s="17">
        <v>166216</v>
      </c>
      <c r="E595" s="18" t="s">
        <v>12</v>
      </c>
      <c r="F595" s="19" t="s">
        <v>372</v>
      </c>
      <c r="G595" s="20">
        <v>1</v>
      </c>
      <c r="H595" s="21">
        <v>12329.8</v>
      </c>
      <c r="I595" s="21">
        <v>12329.8</v>
      </c>
      <c r="J595" s="22" t="s">
        <v>14</v>
      </c>
    </row>
    <row r="596" spans="3:10" s="1" customFormat="1" ht="15">
      <c r="C596" s="16">
        <f>DATE(2008,9,15)</f>
        <v>39706</v>
      </c>
      <c r="D596" s="17">
        <v>166225</v>
      </c>
      <c r="E596" s="18" t="s">
        <v>12</v>
      </c>
      <c r="F596" s="19" t="s">
        <v>372</v>
      </c>
      <c r="G596" s="20">
        <v>1</v>
      </c>
      <c r="H596" s="21">
        <v>12329.8</v>
      </c>
      <c r="I596" s="21">
        <v>12329.8</v>
      </c>
      <c r="J596" s="22" t="s">
        <v>14</v>
      </c>
    </row>
    <row r="597" spans="3:10" s="1" customFormat="1" ht="15">
      <c r="C597" s="16">
        <f>DATE(2008,9,22)</f>
        <v>39713</v>
      </c>
      <c r="D597" s="17" t="s">
        <v>373</v>
      </c>
      <c r="E597" s="18" t="s">
        <v>12</v>
      </c>
      <c r="F597" s="19" t="s">
        <v>374</v>
      </c>
      <c r="G597" s="20">
        <v>1</v>
      </c>
      <c r="H597" s="21">
        <v>1272810</v>
      </c>
      <c r="I597" s="21">
        <v>1272810</v>
      </c>
      <c r="J597" s="22" t="s">
        <v>14</v>
      </c>
    </row>
    <row r="598" spans="3:10" s="1" customFormat="1" ht="15">
      <c r="C598" s="16">
        <f>DATE(2008,9,22)</f>
        <v>39713</v>
      </c>
      <c r="D598" s="17" t="s">
        <v>375</v>
      </c>
      <c r="E598" s="18" t="s">
        <v>12</v>
      </c>
      <c r="F598" s="19" t="s">
        <v>376</v>
      </c>
      <c r="G598" s="20">
        <v>1</v>
      </c>
      <c r="H598" s="21">
        <v>2044210</v>
      </c>
      <c r="I598" s="21">
        <v>2044210</v>
      </c>
      <c r="J598" s="22" t="s">
        <v>14</v>
      </c>
    </row>
    <row r="599" spans="3:10" s="1" customFormat="1" ht="15">
      <c r="C599" s="16">
        <f>DATE(2008,9,22)</f>
        <v>39713</v>
      </c>
      <c r="D599" s="17" t="s">
        <v>377</v>
      </c>
      <c r="E599" s="18" t="s">
        <v>12</v>
      </c>
      <c r="F599" s="19" t="s">
        <v>374</v>
      </c>
      <c r="G599" s="20">
        <v>1</v>
      </c>
      <c r="H599" s="21">
        <v>212135</v>
      </c>
      <c r="I599" s="21">
        <v>212135</v>
      </c>
      <c r="J599" s="22" t="s">
        <v>14</v>
      </c>
    </row>
    <row r="600" spans="3:10" s="1" customFormat="1" ht="15">
      <c r="C600" s="16">
        <v>39764</v>
      </c>
      <c r="D600" s="17">
        <v>166389</v>
      </c>
      <c r="E600" s="18" t="s">
        <v>12</v>
      </c>
      <c r="F600" s="19" t="s">
        <v>378</v>
      </c>
      <c r="G600" s="20">
        <v>1</v>
      </c>
      <c r="H600" s="21">
        <v>14566.78</v>
      </c>
      <c r="I600" s="21">
        <v>14566.78</v>
      </c>
      <c r="J600" s="22" t="s">
        <v>14</v>
      </c>
    </row>
    <row r="601" spans="3:10" s="1" customFormat="1" ht="15">
      <c r="C601" s="16">
        <v>39764</v>
      </c>
      <c r="D601" s="17">
        <v>166389</v>
      </c>
      <c r="E601" s="18" t="s">
        <v>12</v>
      </c>
      <c r="F601" s="19" t="s">
        <v>378</v>
      </c>
      <c r="G601" s="20">
        <v>1</v>
      </c>
      <c r="H601" s="21">
        <v>14566.78</v>
      </c>
      <c r="I601" s="21">
        <v>14566.78</v>
      </c>
      <c r="J601" s="22" t="s">
        <v>14</v>
      </c>
    </row>
    <row r="602" spans="3:10" s="1" customFormat="1" ht="15">
      <c r="C602" s="16">
        <v>39764</v>
      </c>
      <c r="D602" s="17">
        <v>166388</v>
      </c>
      <c r="E602" s="18" t="s">
        <v>12</v>
      </c>
      <c r="F602" s="19" t="s">
        <v>378</v>
      </c>
      <c r="G602" s="20">
        <v>1</v>
      </c>
      <c r="H602" s="21">
        <v>14566.78</v>
      </c>
      <c r="I602" s="21">
        <v>14566.78</v>
      </c>
      <c r="J602" s="22" t="s">
        <v>14</v>
      </c>
    </row>
    <row r="603" spans="3:10" s="1" customFormat="1" ht="15">
      <c r="C603" s="16">
        <v>39764</v>
      </c>
      <c r="D603" s="17">
        <v>166390</v>
      </c>
      <c r="E603" s="18" t="s">
        <v>12</v>
      </c>
      <c r="F603" s="19" t="s">
        <v>378</v>
      </c>
      <c r="G603" s="20">
        <v>1</v>
      </c>
      <c r="H603" s="21">
        <v>14566.78</v>
      </c>
      <c r="I603" s="21">
        <v>14566.78</v>
      </c>
      <c r="J603" s="22" t="s">
        <v>14</v>
      </c>
    </row>
    <row r="604" spans="3:10" s="1" customFormat="1" ht="15">
      <c r="C604" s="16">
        <v>39764</v>
      </c>
      <c r="D604" s="17">
        <v>166385</v>
      </c>
      <c r="E604" s="18" t="s">
        <v>12</v>
      </c>
      <c r="F604" s="19" t="s">
        <v>378</v>
      </c>
      <c r="G604" s="20">
        <v>1</v>
      </c>
      <c r="H604" s="21">
        <v>14566.78</v>
      </c>
      <c r="I604" s="21">
        <v>14566.78</v>
      </c>
      <c r="J604" s="22" t="s">
        <v>14</v>
      </c>
    </row>
    <row r="605" spans="3:10" s="1" customFormat="1" ht="15">
      <c r="C605" s="16">
        <v>39764</v>
      </c>
      <c r="D605" s="17">
        <v>166387</v>
      </c>
      <c r="E605" s="18" t="s">
        <v>12</v>
      </c>
      <c r="F605" s="19" t="s">
        <v>378</v>
      </c>
      <c r="G605" s="20">
        <v>1</v>
      </c>
      <c r="H605" s="21">
        <v>14566.78</v>
      </c>
      <c r="I605" s="21">
        <v>14566.78</v>
      </c>
      <c r="J605" s="22" t="s">
        <v>14</v>
      </c>
    </row>
    <row r="606" spans="3:10" s="1" customFormat="1" ht="15">
      <c r="C606" s="16">
        <f t="shared" ref="C606:C623" si="21">DATE(2008,12,8)</f>
        <v>39790</v>
      </c>
      <c r="D606" s="17">
        <v>165938</v>
      </c>
      <c r="E606" s="18" t="s">
        <v>12</v>
      </c>
      <c r="F606" s="19" t="s">
        <v>379</v>
      </c>
      <c r="G606" s="20">
        <v>1</v>
      </c>
      <c r="H606" s="21">
        <v>111895.4</v>
      </c>
      <c r="I606" s="21">
        <v>111895.4</v>
      </c>
      <c r="J606" s="22" t="s">
        <v>14</v>
      </c>
    </row>
    <row r="607" spans="3:10" s="1" customFormat="1" ht="15">
      <c r="C607" s="16">
        <f t="shared" si="21"/>
        <v>39790</v>
      </c>
      <c r="D607" s="17">
        <v>165949</v>
      </c>
      <c r="E607" s="18" t="s">
        <v>12</v>
      </c>
      <c r="F607" s="19" t="s">
        <v>380</v>
      </c>
      <c r="G607" s="20">
        <v>1</v>
      </c>
      <c r="H607" s="21">
        <v>23701.9</v>
      </c>
      <c r="I607" s="21">
        <v>23701.9</v>
      </c>
      <c r="J607" s="22" t="s">
        <v>14</v>
      </c>
    </row>
    <row r="608" spans="3:10" s="1" customFormat="1" ht="15">
      <c r="C608" s="16">
        <f t="shared" si="21"/>
        <v>39790</v>
      </c>
      <c r="D608" s="17">
        <v>165912</v>
      </c>
      <c r="E608" s="18" t="s">
        <v>12</v>
      </c>
      <c r="F608" s="19" t="s">
        <v>380</v>
      </c>
      <c r="G608" s="20">
        <v>1</v>
      </c>
      <c r="H608" s="21">
        <v>23701.9</v>
      </c>
      <c r="I608" s="21">
        <v>23701.9</v>
      </c>
      <c r="J608" s="22" t="s">
        <v>14</v>
      </c>
    </row>
    <row r="609" spans="3:10" s="1" customFormat="1" ht="15">
      <c r="C609" s="16">
        <f t="shared" si="21"/>
        <v>39790</v>
      </c>
      <c r="D609" s="17">
        <v>165954</v>
      </c>
      <c r="E609" s="18" t="s">
        <v>12</v>
      </c>
      <c r="F609" s="19" t="s">
        <v>381</v>
      </c>
      <c r="G609" s="20">
        <v>1</v>
      </c>
      <c r="H609" s="21">
        <v>14896.09</v>
      </c>
      <c r="I609" s="21">
        <v>14896.09</v>
      </c>
      <c r="J609" s="22" t="s">
        <v>14</v>
      </c>
    </row>
    <row r="610" spans="3:10" s="1" customFormat="1" ht="15">
      <c r="C610" s="16">
        <f t="shared" si="21"/>
        <v>39790</v>
      </c>
      <c r="D610" s="17">
        <v>165951</v>
      </c>
      <c r="E610" s="18" t="s">
        <v>12</v>
      </c>
      <c r="F610" s="19" t="s">
        <v>382</v>
      </c>
      <c r="G610" s="20">
        <v>1</v>
      </c>
      <c r="H610" s="21">
        <v>107564.58</v>
      </c>
      <c r="I610" s="21">
        <v>107564.58</v>
      </c>
      <c r="J610" s="22" t="s">
        <v>14</v>
      </c>
    </row>
    <row r="611" spans="3:10" s="1" customFormat="1" ht="15">
      <c r="C611" s="16">
        <f t="shared" si="21"/>
        <v>39790</v>
      </c>
      <c r="D611" s="17">
        <v>166353</v>
      </c>
      <c r="E611" s="18" t="s">
        <v>12</v>
      </c>
      <c r="F611" s="19" t="s">
        <v>383</v>
      </c>
      <c r="G611" s="20">
        <v>1</v>
      </c>
      <c r="H611" s="21">
        <v>180687.45</v>
      </c>
      <c r="I611" s="21">
        <v>180687.45</v>
      </c>
      <c r="J611" s="22" t="s">
        <v>14</v>
      </c>
    </row>
    <row r="612" spans="3:10" s="1" customFormat="1" ht="15">
      <c r="C612" s="16">
        <f t="shared" si="21"/>
        <v>39790</v>
      </c>
      <c r="D612" s="17">
        <v>166312</v>
      </c>
      <c r="E612" s="18" t="s">
        <v>12</v>
      </c>
      <c r="F612" s="19" t="s">
        <v>384</v>
      </c>
      <c r="G612" s="20">
        <v>1</v>
      </c>
      <c r="H612" s="21">
        <v>24771.87</v>
      </c>
      <c r="I612" s="21">
        <v>24771.87</v>
      </c>
      <c r="J612" s="22" t="s">
        <v>14</v>
      </c>
    </row>
    <row r="613" spans="3:10" s="1" customFormat="1" ht="15">
      <c r="C613" s="16">
        <f t="shared" si="21"/>
        <v>39790</v>
      </c>
      <c r="D613" s="17">
        <v>165952</v>
      </c>
      <c r="E613" s="18" t="s">
        <v>12</v>
      </c>
      <c r="F613" s="19" t="s">
        <v>385</v>
      </c>
      <c r="G613" s="20">
        <v>1</v>
      </c>
      <c r="H613" s="21">
        <v>151758.68</v>
      </c>
      <c r="I613" s="21">
        <v>151758.68</v>
      </c>
      <c r="J613" s="22" t="s">
        <v>14</v>
      </c>
    </row>
    <row r="614" spans="3:10" s="1" customFormat="1" ht="15">
      <c r="C614" s="16">
        <f t="shared" si="21"/>
        <v>39790</v>
      </c>
      <c r="D614" s="17">
        <v>165950</v>
      </c>
      <c r="E614" s="18" t="s">
        <v>12</v>
      </c>
      <c r="F614" s="19" t="s">
        <v>386</v>
      </c>
      <c r="G614" s="20">
        <v>1</v>
      </c>
      <c r="H614" s="21">
        <v>22961.25</v>
      </c>
      <c r="I614" s="21">
        <v>22961.25</v>
      </c>
      <c r="J614" s="22" t="s">
        <v>14</v>
      </c>
    </row>
    <row r="615" spans="3:10" s="1" customFormat="1" ht="15">
      <c r="C615" s="16">
        <f t="shared" si="21"/>
        <v>39790</v>
      </c>
      <c r="D615" s="17">
        <v>165927</v>
      </c>
      <c r="E615" s="18" t="s">
        <v>12</v>
      </c>
      <c r="F615" s="19" t="s">
        <v>387</v>
      </c>
      <c r="G615" s="20">
        <v>1</v>
      </c>
      <c r="H615" s="21">
        <v>17529.38</v>
      </c>
      <c r="I615" s="21">
        <v>17529.38</v>
      </c>
      <c r="J615" s="22" t="s">
        <v>14</v>
      </c>
    </row>
    <row r="616" spans="3:10" s="1" customFormat="1" ht="15">
      <c r="C616" s="16">
        <f t="shared" si="21"/>
        <v>39790</v>
      </c>
      <c r="D616" s="17">
        <v>165939</v>
      </c>
      <c r="E616" s="18" t="s">
        <v>12</v>
      </c>
      <c r="F616" s="19" t="s">
        <v>387</v>
      </c>
      <c r="G616" s="20">
        <v>1</v>
      </c>
      <c r="H616" s="21">
        <v>18362.060000000001</v>
      </c>
      <c r="I616" s="21">
        <v>18362.060000000001</v>
      </c>
      <c r="J616" s="22" t="s">
        <v>14</v>
      </c>
    </row>
    <row r="617" spans="3:10" s="1" customFormat="1" ht="15">
      <c r="C617" s="16">
        <f t="shared" si="21"/>
        <v>39790</v>
      </c>
      <c r="D617" s="17">
        <v>166405</v>
      </c>
      <c r="E617" s="18" t="s">
        <v>12</v>
      </c>
      <c r="F617" s="19" t="s">
        <v>388</v>
      </c>
      <c r="G617" s="20">
        <v>1</v>
      </c>
      <c r="H617" s="21">
        <v>44441.599999999999</v>
      </c>
      <c r="I617" s="21">
        <v>44441.599999999999</v>
      </c>
      <c r="J617" s="22" t="s">
        <v>14</v>
      </c>
    </row>
    <row r="618" spans="3:10" s="1" customFormat="1" ht="15">
      <c r="C618" s="16">
        <f t="shared" si="21"/>
        <v>39790</v>
      </c>
      <c r="D618" s="17">
        <v>166406</v>
      </c>
      <c r="E618" s="18" t="s">
        <v>12</v>
      </c>
      <c r="F618" s="19" t="s">
        <v>388</v>
      </c>
      <c r="G618" s="20">
        <v>1</v>
      </c>
      <c r="H618" s="21">
        <v>44441.61</v>
      </c>
      <c r="I618" s="21">
        <v>44441.61</v>
      </c>
      <c r="J618" s="22" t="s">
        <v>14</v>
      </c>
    </row>
    <row r="619" spans="3:10" s="1" customFormat="1" ht="15">
      <c r="C619" s="16">
        <f t="shared" si="21"/>
        <v>39790</v>
      </c>
      <c r="D619" s="17">
        <v>166404</v>
      </c>
      <c r="E619" s="18" t="s">
        <v>12</v>
      </c>
      <c r="F619" s="19" t="s">
        <v>389</v>
      </c>
      <c r="G619" s="20">
        <v>1</v>
      </c>
      <c r="H619" s="21">
        <v>69130.83</v>
      </c>
      <c r="I619" s="21">
        <v>69130.83</v>
      </c>
      <c r="J619" s="22" t="s">
        <v>14</v>
      </c>
    </row>
    <row r="620" spans="3:10" s="1" customFormat="1" ht="15">
      <c r="C620" s="16">
        <f t="shared" si="21"/>
        <v>39790</v>
      </c>
      <c r="D620" s="17">
        <v>167635</v>
      </c>
      <c r="E620" s="18" t="s">
        <v>12</v>
      </c>
      <c r="F620" s="19" t="s">
        <v>390</v>
      </c>
      <c r="G620" s="20">
        <v>1</v>
      </c>
      <c r="H620" s="21">
        <v>42241.01</v>
      </c>
      <c r="I620" s="21">
        <v>42241.01</v>
      </c>
      <c r="J620" s="22" t="s">
        <v>14</v>
      </c>
    </row>
    <row r="621" spans="3:10" s="1" customFormat="1" ht="15">
      <c r="C621" s="16">
        <f t="shared" si="21"/>
        <v>39790</v>
      </c>
      <c r="D621" s="17">
        <v>167636</v>
      </c>
      <c r="E621" s="18" t="s">
        <v>12</v>
      </c>
      <c r="F621" s="19" t="s">
        <v>390</v>
      </c>
      <c r="G621" s="20">
        <v>1</v>
      </c>
      <c r="H621" s="21">
        <v>42241.01</v>
      </c>
      <c r="I621" s="21">
        <v>42241.01</v>
      </c>
      <c r="J621" s="22" t="s">
        <v>14</v>
      </c>
    </row>
    <row r="622" spans="3:10" s="1" customFormat="1" ht="15">
      <c r="C622" s="16">
        <f t="shared" si="21"/>
        <v>39790</v>
      </c>
      <c r="D622" s="17">
        <v>165941</v>
      </c>
      <c r="E622" s="18" t="s">
        <v>12</v>
      </c>
      <c r="F622" s="19" t="s">
        <v>391</v>
      </c>
      <c r="G622" s="20">
        <v>1</v>
      </c>
      <c r="H622" s="21">
        <v>117028.81</v>
      </c>
      <c r="I622" s="21">
        <v>117028.81</v>
      </c>
      <c r="J622" s="22" t="s">
        <v>14</v>
      </c>
    </row>
    <row r="623" spans="3:10" s="1" customFormat="1" ht="15">
      <c r="C623" s="16">
        <f t="shared" si="21"/>
        <v>39790</v>
      </c>
      <c r="D623" s="17">
        <v>165940</v>
      </c>
      <c r="E623" s="18" t="s">
        <v>12</v>
      </c>
      <c r="F623" s="19" t="s">
        <v>391</v>
      </c>
      <c r="G623" s="20">
        <v>1</v>
      </c>
      <c r="H623" s="21">
        <v>117028.81</v>
      </c>
      <c r="I623" s="21">
        <v>117028.81</v>
      </c>
      <c r="J623" s="22" t="s">
        <v>14</v>
      </c>
    </row>
    <row r="624" spans="3:10" s="1" customFormat="1" ht="15">
      <c r="C624" s="16">
        <f>DATE(2009,3,12)</f>
        <v>39884</v>
      </c>
      <c r="D624" s="17">
        <v>165920</v>
      </c>
      <c r="E624" s="18" t="s">
        <v>12</v>
      </c>
      <c r="F624" s="19" t="s">
        <v>392</v>
      </c>
      <c r="G624" s="20">
        <v>1</v>
      </c>
      <c r="H624" s="21">
        <v>4518.2</v>
      </c>
      <c r="I624" s="21">
        <v>4518.2</v>
      </c>
      <c r="J624" s="22" t="s">
        <v>14</v>
      </c>
    </row>
    <row r="625" spans="3:10" s="1" customFormat="1" ht="15">
      <c r="C625" s="16">
        <f>DATE(2009,3,12)</f>
        <v>39884</v>
      </c>
      <c r="D625" s="17">
        <v>165918</v>
      </c>
      <c r="E625" s="18" t="s">
        <v>12</v>
      </c>
      <c r="F625" s="19" t="s">
        <v>392</v>
      </c>
      <c r="G625" s="20">
        <v>1</v>
      </c>
      <c r="H625" s="21">
        <v>4518.2</v>
      </c>
      <c r="I625" s="21">
        <v>4518.2</v>
      </c>
      <c r="J625" s="22" t="s">
        <v>14</v>
      </c>
    </row>
    <row r="626" spans="3:10" s="1" customFormat="1" ht="15">
      <c r="C626" s="16">
        <f>DATE(2009,3,12)</f>
        <v>39884</v>
      </c>
      <c r="D626" s="17">
        <v>166000</v>
      </c>
      <c r="E626" s="18" t="s">
        <v>12</v>
      </c>
      <c r="F626" s="19" t="s">
        <v>392</v>
      </c>
      <c r="G626" s="20">
        <v>1</v>
      </c>
      <c r="H626" s="21">
        <v>4518.2</v>
      </c>
      <c r="I626" s="21">
        <v>4518.2</v>
      </c>
      <c r="J626" s="22" t="s">
        <v>14</v>
      </c>
    </row>
    <row r="627" spans="3:10" s="1" customFormat="1" ht="15">
      <c r="C627" s="16">
        <f>DATE(2009,3,12)</f>
        <v>39884</v>
      </c>
      <c r="D627" s="17">
        <v>165660</v>
      </c>
      <c r="E627" s="18" t="s">
        <v>12</v>
      </c>
      <c r="F627" s="19" t="s">
        <v>392</v>
      </c>
      <c r="G627" s="20">
        <v>1</v>
      </c>
      <c r="H627" s="21">
        <v>4518.2</v>
      </c>
      <c r="I627" s="21">
        <v>4518.2</v>
      </c>
      <c r="J627" s="22" t="s">
        <v>14</v>
      </c>
    </row>
    <row r="628" spans="3:10" s="1" customFormat="1" ht="15">
      <c r="C628" s="16">
        <f>DATE(2009,3,12)</f>
        <v>39884</v>
      </c>
      <c r="D628" s="17">
        <v>166400</v>
      </c>
      <c r="E628" s="18" t="s">
        <v>12</v>
      </c>
      <c r="F628" s="19" t="s">
        <v>392</v>
      </c>
      <c r="G628" s="20">
        <v>1</v>
      </c>
      <c r="H628" s="21">
        <v>4518.2</v>
      </c>
      <c r="I628" s="21">
        <v>4518.2</v>
      </c>
      <c r="J628" s="22" t="s">
        <v>14</v>
      </c>
    </row>
    <row r="629" spans="3:10" s="1" customFormat="1" ht="15">
      <c r="C629" s="16">
        <f>DATE(2009,3,17)</f>
        <v>39889</v>
      </c>
      <c r="D629" s="17">
        <v>165972</v>
      </c>
      <c r="E629" s="18" t="s">
        <v>12</v>
      </c>
      <c r="F629" s="19" t="s">
        <v>393</v>
      </c>
      <c r="G629" s="20">
        <v>1</v>
      </c>
      <c r="H629" s="21">
        <v>4176</v>
      </c>
      <c r="I629" s="21">
        <v>4176</v>
      </c>
      <c r="J629" s="22" t="s">
        <v>14</v>
      </c>
    </row>
    <row r="630" spans="3:10" s="1" customFormat="1" ht="15">
      <c r="C630" s="16">
        <f>DATE(2009,4,24)</f>
        <v>39927</v>
      </c>
      <c r="D630" s="17" t="s">
        <v>394</v>
      </c>
      <c r="E630" s="18" t="s">
        <v>12</v>
      </c>
      <c r="F630" s="19" t="s">
        <v>395</v>
      </c>
      <c r="G630" s="20">
        <v>1</v>
      </c>
      <c r="H630" s="21">
        <v>77256</v>
      </c>
      <c r="I630" s="21">
        <v>77256</v>
      </c>
      <c r="J630" s="22" t="s">
        <v>14</v>
      </c>
    </row>
    <row r="631" spans="3:10" s="1" customFormat="1" ht="15">
      <c r="C631" s="16">
        <f>DATE(2009,6,22)</f>
        <v>39986</v>
      </c>
      <c r="D631" s="17" t="s">
        <v>396</v>
      </c>
      <c r="E631" s="18" t="s">
        <v>12</v>
      </c>
      <c r="F631" s="19" t="s">
        <v>397</v>
      </c>
      <c r="G631" s="20">
        <v>1</v>
      </c>
      <c r="H631" s="21">
        <v>161631.5</v>
      </c>
      <c r="I631" s="21">
        <v>161631.5</v>
      </c>
      <c r="J631" s="22" t="s">
        <v>14</v>
      </c>
    </row>
    <row r="632" spans="3:10" s="1" customFormat="1" ht="15">
      <c r="C632" s="16">
        <f t="shared" ref="C632:C640" si="22">DATE(2009,6,23)</f>
        <v>39987</v>
      </c>
      <c r="D632" s="17" t="s">
        <v>398</v>
      </c>
      <c r="E632" s="18" t="s">
        <v>12</v>
      </c>
      <c r="F632" s="19" t="s">
        <v>399</v>
      </c>
      <c r="G632" s="20">
        <v>1</v>
      </c>
      <c r="H632" s="21">
        <v>73873.440000000002</v>
      </c>
      <c r="I632" s="21">
        <v>73873.440000000002</v>
      </c>
      <c r="J632" s="22" t="s">
        <v>14</v>
      </c>
    </row>
    <row r="633" spans="3:10" s="1" customFormat="1" ht="15">
      <c r="C633" s="16">
        <f t="shared" si="22"/>
        <v>39987</v>
      </c>
      <c r="D633" s="17" t="s">
        <v>400</v>
      </c>
      <c r="E633" s="18" t="s">
        <v>12</v>
      </c>
      <c r="F633" s="19" t="s">
        <v>399</v>
      </c>
      <c r="G633" s="20">
        <v>1</v>
      </c>
      <c r="H633" s="21">
        <v>73873.440000000002</v>
      </c>
      <c r="I633" s="21">
        <v>73873.440000000002</v>
      </c>
      <c r="J633" s="22" t="s">
        <v>14</v>
      </c>
    </row>
    <row r="634" spans="3:10" s="1" customFormat="1" ht="15">
      <c r="C634" s="16">
        <f t="shared" si="22"/>
        <v>39987</v>
      </c>
      <c r="D634" s="17" t="s">
        <v>401</v>
      </c>
      <c r="E634" s="18" t="s">
        <v>12</v>
      </c>
      <c r="F634" s="19" t="s">
        <v>399</v>
      </c>
      <c r="G634" s="20">
        <v>1</v>
      </c>
      <c r="H634" s="21">
        <v>73873.440000000002</v>
      </c>
      <c r="I634" s="21">
        <v>73873.440000000002</v>
      </c>
      <c r="J634" s="22" t="s">
        <v>14</v>
      </c>
    </row>
    <row r="635" spans="3:10" s="1" customFormat="1" ht="15">
      <c r="C635" s="16">
        <f t="shared" si="22"/>
        <v>39987</v>
      </c>
      <c r="D635" s="17" t="s">
        <v>402</v>
      </c>
      <c r="E635" s="18" t="s">
        <v>12</v>
      </c>
      <c r="F635" s="19" t="s">
        <v>399</v>
      </c>
      <c r="G635" s="20">
        <v>1</v>
      </c>
      <c r="H635" s="21">
        <v>73873.440000000002</v>
      </c>
      <c r="I635" s="21">
        <v>73873.440000000002</v>
      </c>
      <c r="J635" s="22" t="s">
        <v>14</v>
      </c>
    </row>
    <row r="636" spans="3:10" s="1" customFormat="1" ht="15">
      <c r="C636" s="16">
        <f t="shared" si="22"/>
        <v>39987</v>
      </c>
      <c r="D636" s="17" t="s">
        <v>403</v>
      </c>
      <c r="E636" s="18" t="s">
        <v>12</v>
      </c>
      <c r="F636" s="19" t="s">
        <v>399</v>
      </c>
      <c r="G636" s="20">
        <v>1</v>
      </c>
      <c r="H636" s="21">
        <v>73873.440000000002</v>
      </c>
      <c r="I636" s="21">
        <v>73873.440000000002</v>
      </c>
      <c r="J636" s="22" t="s">
        <v>14</v>
      </c>
    </row>
    <row r="637" spans="3:10" s="1" customFormat="1" ht="15">
      <c r="C637" s="16">
        <f t="shared" si="22"/>
        <v>39987</v>
      </c>
      <c r="D637" s="17">
        <v>165907</v>
      </c>
      <c r="E637" s="18" t="s">
        <v>12</v>
      </c>
      <c r="F637" s="19" t="s">
        <v>399</v>
      </c>
      <c r="G637" s="20">
        <v>1</v>
      </c>
      <c r="H637" s="21">
        <v>73873.440000000002</v>
      </c>
      <c r="I637" s="21">
        <v>73873.440000000002</v>
      </c>
      <c r="J637" s="22" t="s">
        <v>14</v>
      </c>
    </row>
    <row r="638" spans="3:10" s="1" customFormat="1" ht="15">
      <c r="C638" s="16">
        <f t="shared" si="22"/>
        <v>39987</v>
      </c>
      <c r="D638" s="17">
        <v>165906</v>
      </c>
      <c r="E638" s="18" t="s">
        <v>12</v>
      </c>
      <c r="F638" s="19" t="s">
        <v>399</v>
      </c>
      <c r="G638" s="20">
        <v>1</v>
      </c>
      <c r="H638" s="21">
        <v>73873.440000000002</v>
      </c>
      <c r="I638" s="21">
        <v>73873.440000000002</v>
      </c>
      <c r="J638" s="22" t="s">
        <v>14</v>
      </c>
    </row>
    <row r="639" spans="3:10" s="1" customFormat="1" ht="15">
      <c r="C639" s="16">
        <f t="shared" si="22"/>
        <v>39987</v>
      </c>
      <c r="D639" s="17">
        <v>167811</v>
      </c>
      <c r="E639" s="18" t="s">
        <v>12</v>
      </c>
      <c r="F639" s="19" t="s">
        <v>399</v>
      </c>
      <c r="G639" s="20">
        <v>1</v>
      </c>
      <c r="H639" s="21">
        <v>73873.440000000002</v>
      </c>
      <c r="I639" s="21">
        <v>73873.440000000002</v>
      </c>
      <c r="J639" s="22" t="s">
        <v>14</v>
      </c>
    </row>
    <row r="640" spans="3:10" s="1" customFormat="1" ht="15">
      <c r="C640" s="16">
        <f t="shared" si="22"/>
        <v>39987</v>
      </c>
      <c r="D640" s="17">
        <v>166611</v>
      </c>
      <c r="E640" s="18" t="s">
        <v>12</v>
      </c>
      <c r="F640" s="19" t="s">
        <v>399</v>
      </c>
      <c r="G640" s="20">
        <v>1</v>
      </c>
      <c r="H640" s="21">
        <v>73873.440000000002</v>
      </c>
      <c r="I640" s="21">
        <v>73873.440000000002</v>
      </c>
      <c r="J640" s="22" t="s">
        <v>14</v>
      </c>
    </row>
    <row r="641" spans="3:10" s="1" customFormat="1" ht="15">
      <c r="C641" s="16">
        <f>DATE(2009,6,30)</f>
        <v>39994</v>
      </c>
      <c r="D641" s="17">
        <v>165926</v>
      </c>
      <c r="E641" s="18" t="s">
        <v>12</v>
      </c>
      <c r="F641" s="19" t="s">
        <v>404</v>
      </c>
      <c r="G641" s="20">
        <v>1</v>
      </c>
      <c r="H641" s="21">
        <v>12180</v>
      </c>
      <c r="I641" s="21">
        <v>12180</v>
      </c>
      <c r="J641" s="22" t="s">
        <v>14</v>
      </c>
    </row>
    <row r="642" spans="3:10" s="1" customFormat="1" ht="15">
      <c r="C642" s="16">
        <f>DATE(2009,6,30)</f>
        <v>39994</v>
      </c>
      <c r="D642" s="17">
        <v>165924</v>
      </c>
      <c r="E642" s="18" t="s">
        <v>12</v>
      </c>
      <c r="F642" s="19" t="s">
        <v>404</v>
      </c>
      <c r="G642" s="20">
        <v>1</v>
      </c>
      <c r="H642" s="21">
        <v>12180</v>
      </c>
      <c r="I642" s="21">
        <v>12180</v>
      </c>
      <c r="J642" s="22" t="s">
        <v>14</v>
      </c>
    </row>
    <row r="643" spans="3:10" s="1" customFormat="1" ht="15">
      <c r="C643" s="16">
        <f>DATE(2009,6,30)</f>
        <v>39994</v>
      </c>
      <c r="D643" s="17">
        <v>165925</v>
      </c>
      <c r="E643" s="18" t="s">
        <v>12</v>
      </c>
      <c r="F643" s="19" t="s">
        <v>404</v>
      </c>
      <c r="G643" s="20">
        <v>1</v>
      </c>
      <c r="H643" s="21">
        <v>12180</v>
      </c>
      <c r="I643" s="21">
        <v>12180</v>
      </c>
      <c r="J643" s="22" t="s">
        <v>14</v>
      </c>
    </row>
    <row r="644" spans="3:10" s="1" customFormat="1" ht="15">
      <c r="C644" s="16">
        <f>DATE(2009,6,30)</f>
        <v>39994</v>
      </c>
      <c r="D644" s="17">
        <v>166699</v>
      </c>
      <c r="E644" s="18" t="s">
        <v>12</v>
      </c>
      <c r="F644" s="19" t="s">
        <v>404</v>
      </c>
      <c r="G644" s="20">
        <v>1</v>
      </c>
      <c r="H644" s="21">
        <v>12181</v>
      </c>
      <c r="I644" s="21">
        <v>12181</v>
      </c>
      <c r="J644" s="22" t="s">
        <v>14</v>
      </c>
    </row>
    <row r="645" spans="3:10" s="1" customFormat="1" ht="15">
      <c r="C645" s="16">
        <f>DATE(2009,10,15)</f>
        <v>40101</v>
      </c>
      <c r="D645" s="17">
        <v>166378</v>
      </c>
      <c r="E645" s="18" t="s">
        <v>12</v>
      </c>
      <c r="F645" s="19" t="s">
        <v>405</v>
      </c>
      <c r="G645" s="20">
        <v>1</v>
      </c>
      <c r="H645" s="21">
        <v>7200</v>
      </c>
      <c r="I645" s="21">
        <v>7200</v>
      </c>
      <c r="J645" s="22" t="s">
        <v>14</v>
      </c>
    </row>
    <row r="646" spans="3:10" s="1" customFormat="1" ht="15">
      <c r="C646" s="16">
        <f>DATE(2009,10,15)</f>
        <v>40101</v>
      </c>
      <c r="D646" s="17">
        <v>165928</v>
      </c>
      <c r="E646" s="18" t="s">
        <v>12</v>
      </c>
      <c r="F646" s="19" t="s">
        <v>406</v>
      </c>
      <c r="G646" s="20">
        <v>1</v>
      </c>
      <c r="H646" s="21">
        <v>9450</v>
      </c>
      <c r="I646" s="21">
        <v>9450</v>
      </c>
      <c r="J646" s="22" t="s">
        <v>14</v>
      </c>
    </row>
    <row r="647" spans="3:10" s="1" customFormat="1" ht="15">
      <c r="C647" s="16">
        <f>DATE(2009,10,15)</f>
        <v>40101</v>
      </c>
      <c r="D647" s="17">
        <v>165929</v>
      </c>
      <c r="E647" s="18" t="s">
        <v>12</v>
      </c>
      <c r="F647" s="19" t="s">
        <v>407</v>
      </c>
      <c r="G647" s="20">
        <v>1</v>
      </c>
      <c r="H647" s="21">
        <v>6300</v>
      </c>
      <c r="I647" s="21">
        <v>6300</v>
      </c>
      <c r="J647" s="22" t="s">
        <v>14</v>
      </c>
    </row>
    <row r="648" spans="3:10" s="1" customFormat="1" ht="15">
      <c r="C648" s="16">
        <f>DATE(2009,10,15)</f>
        <v>40101</v>
      </c>
      <c r="D648" s="17">
        <v>166692</v>
      </c>
      <c r="E648" s="18" t="s">
        <v>12</v>
      </c>
      <c r="F648" s="19" t="s">
        <v>408</v>
      </c>
      <c r="G648" s="20">
        <v>1</v>
      </c>
      <c r="H648" s="21">
        <v>16650</v>
      </c>
      <c r="I648" s="21">
        <v>16650</v>
      </c>
      <c r="J648" s="22" t="s">
        <v>14</v>
      </c>
    </row>
    <row r="649" spans="3:10" s="1" customFormat="1" ht="15">
      <c r="C649" s="16">
        <f>DATE(2009,11,5)</f>
        <v>40122</v>
      </c>
      <c r="D649" s="17">
        <v>166490</v>
      </c>
      <c r="E649" s="18" t="s">
        <v>12</v>
      </c>
      <c r="F649" s="19" t="s">
        <v>409</v>
      </c>
      <c r="G649" s="20">
        <v>1</v>
      </c>
      <c r="H649" s="21">
        <v>12485.96</v>
      </c>
      <c r="I649" s="21">
        <v>12485.96</v>
      </c>
      <c r="J649" s="22" t="s">
        <v>14</v>
      </c>
    </row>
    <row r="650" spans="3:10" s="1" customFormat="1" ht="15">
      <c r="C650" s="16">
        <f>DATE(2009,11,18)</f>
        <v>40135</v>
      </c>
      <c r="D650" s="17" t="s">
        <v>410</v>
      </c>
      <c r="E650" s="18" t="s">
        <v>12</v>
      </c>
      <c r="F650" s="19" t="s">
        <v>411</v>
      </c>
      <c r="G650" s="20">
        <v>1</v>
      </c>
      <c r="H650" s="21">
        <v>212199.96</v>
      </c>
      <c r="I650" s="21">
        <v>212199.96</v>
      </c>
      <c r="J650" s="22" t="s">
        <v>14</v>
      </c>
    </row>
    <row r="651" spans="3:10" s="1" customFormat="1" ht="15">
      <c r="C651" s="16">
        <f>DATE(2009,11,18)</f>
        <v>40135</v>
      </c>
      <c r="D651" s="17" t="s">
        <v>412</v>
      </c>
      <c r="E651" s="18" t="s">
        <v>12</v>
      </c>
      <c r="F651" s="19" t="s">
        <v>411</v>
      </c>
      <c r="G651" s="20">
        <v>1</v>
      </c>
      <c r="H651" s="21">
        <v>212199.96</v>
      </c>
      <c r="I651" s="21">
        <v>212199.96</v>
      </c>
      <c r="J651" s="22" t="s">
        <v>14</v>
      </c>
    </row>
    <row r="652" spans="3:10" s="1" customFormat="1" ht="15">
      <c r="C652" s="16">
        <f>DATE(2009,11,26)</f>
        <v>40143</v>
      </c>
      <c r="D652" s="17">
        <v>165485</v>
      </c>
      <c r="E652" s="18" t="s">
        <v>12</v>
      </c>
      <c r="F652" s="19" t="s">
        <v>413</v>
      </c>
      <c r="G652" s="20">
        <v>1</v>
      </c>
      <c r="H652" s="21">
        <v>35742.5</v>
      </c>
      <c r="I652" s="21">
        <v>35742.5</v>
      </c>
      <c r="J652" s="22" t="s">
        <v>14</v>
      </c>
    </row>
    <row r="653" spans="3:10" s="1" customFormat="1" ht="15">
      <c r="C653" s="16">
        <f>DATE(2009,11,26)</f>
        <v>40143</v>
      </c>
      <c r="D653" s="17">
        <v>165904</v>
      </c>
      <c r="E653" s="18" t="s">
        <v>12</v>
      </c>
      <c r="F653" s="19" t="s">
        <v>414</v>
      </c>
      <c r="G653" s="20">
        <v>1</v>
      </c>
      <c r="H653" s="21">
        <v>34481</v>
      </c>
      <c r="I653" s="21">
        <v>34481</v>
      </c>
      <c r="J653" s="22" t="s">
        <v>14</v>
      </c>
    </row>
    <row r="654" spans="3:10" s="1" customFormat="1" ht="15">
      <c r="C654" s="16">
        <f>DATE(2010,2,11)</f>
        <v>40220</v>
      </c>
      <c r="D654" s="17">
        <v>165905</v>
      </c>
      <c r="E654" s="18" t="s">
        <v>12</v>
      </c>
      <c r="F654" s="19" t="s">
        <v>415</v>
      </c>
      <c r="G654" s="20">
        <v>1</v>
      </c>
      <c r="H654" s="21">
        <v>23645.439999999999</v>
      </c>
      <c r="I654" s="21">
        <v>23645.439999999999</v>
      </c>
      <c r="J654" s="22" t="s">
        <v>14</v>
      </c>
    </row>
    <row r="655" spans="3:10" s="1" customFormat="1" ht="15">
      <c r="C655" s="16">
        <f>DATE(2010,3,3)</f>
        <v>40240</v>
      </c>
      <c r="D655" s="17">
        <v>165933</v>
      </c>
      <c r="E655" s="18" t="s">
        <v>12</v>
      </c>
      <c r="F655" s="19" t="s">
        <v>416</v>
      </c>
      <c r="G655" s="20">
        <v>1</v>
      </c>
      <c r="H655" s="21">
        <v>15115.96</v>
      </c>
      <c r="I655" s="21">
        <v>15115.96</v>
      </c>
      <c r="J655" s="22" t="s">
        <v>14</v>
      </c>
    </row>
    <row r="656" spans="3:10" s="1" customFormat="1" ht="15">
      <c r="C656" s="16">
        <f>DATE(2010,4,6)</f>
        <v>40274</v>
      </c>
      <c r="D656" s="17">
        <v>166037</v>
      </c>
      <c r="E656" s="18" t="s">
        <v>12</v>
      </c>
      <c r="F656" s="19" t="s">
        <v>417</v>
      </c>
      <c r="G656" s="20">
        <v>1</v>
      </c>
      <c r="H656" s="21">
        <v>19561.09</v>
      </c>
      <c r="I656" s="21">
        <v>19561.09</v>
      </c>
      <c r="J656" s="22" t="s">
        <v>14</v>
      </c>
    </row>
    <row r="657" spans="3:10" s="1" customFormat="1" ht="15">
      <c r="C657" s="16">
        <f>DATE(2010,4,16)</f>
        <v>40284</v>
      </c>
      <c r="D657" s="17">
        <v>165960</v>
      </c>
      <c r="E657" s="18" t="s">
        <v>12</v>
      </c>
      <c r="F657" s="19" t="s">
        <v>418</v>
      </c>
      <c r="G657" s="20">
        <v>1</v>
      </c>
      <c r="H657" s="21">
        <v>3382.14</v>
      </c>
      <c r="I657" s="21">
        <v>3382.14</v>
      </c>
      <c r="J657" s="22" t="s">
        <v>14</v>
      </c>
    </row>
    <row r="658" spans="3:10" s="1" customFormat="1" ht="15">
      <c r="C658" s="16">
        <f>DATE(2010,5,31)</f>
        <v>40329</v>
      </c>
      <c r="D658" s="17">
        <v>165959</v>
      </c>
      <c r="E658" s="18" t="s">
        <v>12</v>
      </c>
      <c r="F658" s="19" t="s">
        <v>419</v>
      </c>
      <c r="G658" s="20">
        <v>1</v>
      </c>
      <c r="H658" s="21">
        <v>4776.88</v>
      </c>
      <c r="I658" s="21">
        <v>4776.88</v>
      </c>
      <c r="J658" s="22" t="s">
        <v>14</v>
      </c>
    </row>
    <row r="659" spans="3:10" s="1" customFormat="1" ht="15">
      <c r="C659" s="16">
        <v>40693</v>
      </c>
      <c r="D659" s="17">
        <v>166561</v>
      </c>
      <c r="E659" s="18" t="s">
        <v>12</v>
      </c>
      <c r="F659" s="19" t="s">
        <v>420</v>
      </c>
      <c r="G659" s="20">
        <v>1</v>
      </c>
      <c r="H659" s="21">
        <v>49590</v>
      </c>
      <c r="I659" s="21">
        <v>49590</v>
      </c>
      <c r="J659" s="22" t="s">
        <v>14</v>
      </c>
    </row>
    <row r="660" spans="3:10" s="1" customFormat="1" ht="15">
      <c r="C660" s="16">
        <f>DATE(2011,8,9)</f>
        <v>40764</v>
      </c>
      <c r="D660" s="17" t="s">
        <v>421</v>
      </c>
      <c r="E660" s="18" t="s">
        <v>12</v>
      </c>
      <c r="F660" s="19" t="s">
        <v>422</v>
      </c>
      <c r="G660" s="20">
        <v>1</v>
      </c>
      <c r="H660" s="21">
        <v>60769.51</v>
      </c>
      <c r="I660" s="21">
        <v>60769.51</v>
      </c>
      <c r="J660" s="22" t="s">
        <v>14</v>
      </c>
    </row>
    <row r="661" spans="3:10" s="1" customFormat="1" ht="15">
      <c r="C661" s="16">
        <f>DATE(2012,1,5)</f>
        <v>40913</v>
      </c>
      <c r="D661" s="17" t="s">
        <v>423</v>
      </c>
      <c r="E661" s="18" t="s">
        <v>12</v>
      </c>
      <c r="F661" s="19" t="s">
        <v>424</v>
      </c>
      <c r="G661" s="20">
        <v>1</v>
      </c>
      <c r="H661" s="21">
        <v>70473.58</v>
      </c>
      <c r="I661" s="21">
        <v>70473.58</v>
      </c>
      <c r="J661" s="22" t="s">
        <v>14</v>
      </c>
    </row>
    <row r="662" spans="3:10" s="1" customFormat="1" ht="15">
      <c r="C662" s="16">
        <f>DATE(2012,3,13)</f>
        <v>40981</v>
      </c>
      <c r="D662" s="17" t="s">
        <v>425</v>
      </c>
      <c r="E662" s="18" t="s">
        <v>12</v>
      </c>
      <c r="F662" s="19" t="s">
        <v>422</v>
      </c>
      <c r="G662" s="20">
        <v>1</v>
      </c>
      <c r="H662" s="21">
        <v>58309.83</v>
      </c>
      <c r="I662" s="21">
        <v>58309.83</v>
      </c>
      <c r="J662" s="22" t="s">
        <v>14</v>
      </c>
    </row>
    <row r="663" spans="3:10" s="1" customFormat="1" ht="15">
      <c r="C663" s="16">
        <v>41008</v>
      </c>
      <c r="D663" s="17">
        <v>166673</v>
      </c>
      <c r="E663" s="18" t="s">
        <v>12</v>
      </c>
      <c r="F663" s="19" t="s">
        <v>426</v>
      </c>
      <c r="G663" s="20">
        <v>1</v>
      </c>
      <c r="H663" s="21">
        <v>82729.34</v>
      </c>
      <c r="I663" s="21">
        <v>82729.34</v>
      </c>
      <c r="J663" s="22" t="s">
        <v>14</v>
      </c>
    </row>
    <row r="664" spans="3:10" s="1" customFormat="1" ht="15">
      <c r="C664" s="16">
        <v>41053</v>
      </c>
      <c r="D664" s="17">
        <v>166671</v>
      </c>
      <c r="E664" s="18" t="s">
        <v>12</v>
      </c>
      <c r="F664" s="19" t="s">
        <v>427</v>
      </c>
      <c r="G664" s="20">
        <v>1</v>
      </c>
      <c r="H664" s="21">
        <v>16883.349999999999</v>
      </c>
      <c r="I664" s="21">
        <v>16883.349999999999</v>
      </c>
      <c r="J664" s="22" t="s">
        <v>14</v>
      </c>
    </row>
    <row r="665" spans="3:10" s="1" customFormat="1" ht="15">
      <c r="C665" s="16">
        <v>41098</v>
      </c>
      <c r="D665" s="17">
        <v>166640</v>
      </c>
      <c r="E665" s="18" t="s">
        <v>12</v>
      </c>
      <c r="F665" s="19" t="s">
        <v>428</v>
      </c>
      <c r="G665" s="20">
        <v>1</v>
      </c>
      <c r="H665" s="21">
        <v>137053.99</v>
      </c>
      <c r="I665" s="21">
        <v>137053.99</v>
      </c>
      <c r="J665" s="22" t="s">
        <v>14</v>
      </c>
    </row>
    <row r="666" spans="3:10" s="1" customFormat="1" ht="15">
      <c r="C666" s="16">
        <v>41107</v>
      </c>
      <c r="D666" s="17">
        <v>166690</v>
      </c>
      <c r="E666" s="18" t="s">
        <v>12</v>
      </c>
      <c r="F666" s="19" t="s">
        <v>429</v>
      </c>
      <c r="G666" s="20">
        <v>1</v>
      </c>
      <c r="H666" s="21">
        <v>46313</v>
      </c>
      <c r="I666" s="21">
        <v>46313</v>
      </c>
      <c r="J666" s="22" t="s">
        <v>14</v>
      </c>
    </row>
    <row r="667" spans="3:10" s="1" customFormat="1" ht="15">
      <c r="C667" s="16">
        <v>41107</v>
      </c>
      <c r="D667" s="17">
        <v>166675</v>
      </c>
      <c r="E667" s="18" t="s">
        <v>12</v>
      </c>
      <c r="F667" s="19" t="s">
        <v>429</v>
      </c>
      <c r="G667" s="20">
        <v>1</v>
      </c>
      <c r="H667" s="21">
        <v>46313</v>
      </c>
      <c r="I667" s="21">
        <v>46313</v>
      </c>
      <c r="J667" s="22" t="s">
        <v>14</v>
      </c>
    </row>
    <row r="668" spans="3:10" s="1" customFormat="1" ht="15">
      <c r="C668" s="16">
        <v>41143</v>
      </c>
      <c r="D668" s="17">
        <v>167800</v>
      </c>
      <c r="E668" s="18" t="s">
        <v>12</v>
      </c>
      <c r="F668" s="19" t="s">
        <v>430</v>
      </c>
      <c r="G668" s="20">
        <v>1</v>
      </c>
      <c r="H668" s="21">
        <v>29286.29</v>
      </c>
      <c r="I668" s="21">
        <v>29286.29</v>
      </c>
      <c r="J668" s="22" t="s">
        <v>14</v>
      </c>
    </row>
    <row r="669" spans="3:10" s="1" customFormat="1" ht="15">
      <c r="C669" s="16">
        <v>41143</v>
      </c>
      <c r="D669" s="17">
        <v>166360</v>
      </c>
      <c r="E669" s="18" t="s">
        <v>12</v>
      </c>
      <c r="F669" s="19" t="s">
        <v>430</v>
      </c>
      <c r="G669" s="20">
        <v>1</v>
      </c>
      <c r="H669" s="21">
        <v>29286.29</v>
      </c>
      <c r="I669" s="21">
        <v>29286.29</v>
      </c>
      <c r="J669" s="22" t="s">
        <v>14</v>
      </c>
    </row>
    <row r="670" spans="3:10" s="1" customFormat="1" ht="15">
      <c r="C670" s="16">
        <v>41143</v>
      </c>
      <c r="D670" s="17">
        <v>166621</v>
      </c>
      <c r="E670" s="18" t="s">
        <v>12</v>
      </c>
      <c r="F670" s="19" t="s">
        <v>430</v>
      </c>
      <c r="G670" s="20">
        <v>1</v>
      </c>
      <c r="H670" s="21">
        <v>29286.29</v>
      </c>
      <c r="I670" s="21">
        <v>29286.29</v>
      </c>
      <c r="J670" s="22" t="s">
        <v>14</v>
      </c>
    </row>
    <row r="671" spans="3:10" s="1" customFormat="1" ht="15">
      <c r="C671" s="16">
        <v>41143</v>
      </c>
      <c r="D671" s="17">
        <v>167801</v>
      </c>
      <c r="E671" s="18" t="s">
        <v>12</v>
      </c>
      <c r="F671" s="19" t="s">
        <v>430</v>
      </c>
      <c r="G671" s="20">
        <v>1</v>
      </c>
      <c r="H671" s="21">
        <v>29286.29</v>
      </c>
      <c r="I671" s="21">
        <v>29286.29</v>
      </c>
      <c r="J671" s="22" t="s">
        <v>14</v>
      </c>
    </row>
    <row r="672" spans="3:10" s="1" customFormat="1" ht="15">
      <c r="C672" s="16">
        <v>41143</v>
      </c>
      <c r="D672" s="17">
        <v>166655</v>
      </c>
      <c r="E672" s="18" t="s">
        <v>12</v>
      </c>
      <c r="F672" s="19" t="s">
        <v>430</v>
      </c>
      <c r="G672" s="20">
        <v>1</v>
      </c>
      <c r="H672" s="21">
        <v>29286.29</v>
      </c>
      <c r="I672" s="21">
        <v>29286.29</v>
      </c>
      <c r="J672" s="22" t="s">
        <v>14</v>
      </c>
    </row>
    <row r="673" spans="3:10" s="1" customFormat="1" ht="15">
      <c r="C673" s="16">
        <v>41143</v>
      </c>
      <c r="D673" s="17">
        <v>166359</v>
      </c>
      <c r="E673" s="18" t="s">
        <v>12</v>
      </c>
      <c r="F673" s="19" t="s">
        <v>430</v>
      </c>
      <c r="G673" s="20">
        <v>1</v>
      </c>
      <c r="H673" s="21">
        <v>29286.29</v>
      </c>
      <c r="I673" s="21">
        <v>29286.29</v>
      </c>
      <c r="J673" s="22" t="s">
        <v>14</v>
      </c>
    </row>
    <row r="674" spans="3:10" s="1" customFormat="1" ht="15">
      <c r="C674" s="16">
        <v>41143</v>
      </c>
      <c r="D674" s="17">
        <v>166632</v>
      </c>
      <c r="E674" s="18" t="s">
        <v>12</v>
      </c>
      <c r="F674" s="19" t="s">
        <v>430</v>
      </c>
      <c r="G674" s="20">
        <v>1</v>
      </c>
      <c r="H674" s="21">
        <v>29286.29</v>
      </c>
      <c r="I674" s="21">
        <v>29286.29</v>
      </c>
      <c r="J674" s="22" t="s">
        <v>14</v>
      </c>
    </row>
    <row r="675" spans="3:10" s="1" customFormat="1" ht="15">
      <c r="C675" s="16">
        <v>41143</v>
      </c>
      <c r="D675" s="17">
        <v>166629</v>
      </c>
      <c r="E675" s="18" t="s">
        <v>12</v>
      </c>
      <c r="F675" s="19" t="s">
        <v>430</v>
      </c>
      <c r="G675" s="20">
        <v>1</v>
      </c>
      <c r="H675" s="21">
        <v>29286.29</v>
      </c>
      <c r="I675" s="21">
        <v>29286.29</v>
      </c>
      <c r="J675" s="22" t="s">
        <v>14</v>
      </c>
    </row>
    <row r="676" spans="3:10" s="1" customFormat="1" ht="15">
      <c r="C676" s="16">
        <v>41143</v>
      </c>
      <c r="D676" s="17">
        <v>166619</v>
      </c>
      <c r="E676" s="18" t="s">
        <v>12</v>
      </c>
      <c r="F676" s="19" t="s">
        <v>430</v>
      </c>
      <c r="G676" s="20">
        <v>1</v>
      </c>
      <c r="H676" s="21">
        <v>29286.29</v>
      </c>
      <c r="I676" s="21">
        <v>29286.29</v>
      </c>
      <c r="J676" s="22" t="s">
        <v>14</v>
      </c>
    </row>
    <row r="677" spans="3:10" s="1" customFormat="1" ht="15">
      <c r="C677" s="16">
        <v>41143</v>
      </c>
      <c r="D677" s="17">
        <v>166616</v>
      </c>
      <c r="E677" s="18" t="s">
        <v>12</v>
      </c>
      <c r="F677" s="19" t="s">
        <v>430</v>
      </c>
      <c r="G677" s="20">
        <v>1</v>
      </c>
      <c r="H677" s="21">
        <v>29286.29</v>
      </c>
      <c r="I677" s="21">
        <v>29286.29</v>
      </c>
      <c r="J677" s="22" t="s">
        <v>14</v>
      </c>
    </row>
    <row r="678" spans="3:10" s="1" customFormat="1" ht="15">
      <c r="C678" s="16">
        <v>41143</v>
      </c>
      <c r="D678" s="17">
        <v>166368</v>
      </c>
      <c r="E678" s="18" t="s">
        <v>12</v>
      </c>
      <c r="F678" s="19" t="s">
        <v>430</v>
      </c>
      <c r="G678" s="20">
        <v>1</v>
      </c>
      <c r="H678" s="21">
        <v>29286.29</v>
      </c>
      <c r="I678" s="21">
        <v>29286.29</v>
      </c>
      <c r="J678" s="22" t="s">
        <v>14</v>
      </c>
    </row>
    <row r="679" spans="3:10" s="1" customFormat="1" ht="15">
      <c r="C679" s="16">
        <v>41143</v>
      </c>
      <c r="D679" s="17">
        <v>166652</v>
      </c>
      <c r="E679" s="18" t="s">
        <v>12</v>
      </c>
      <c r="F679" s="19" t="s">
        <v>430</v>
      </c>
      <c r="G679" s="20">
        <v>1</v>
      </c>
      <c r="H679" s="21">
        <v>29286.29</v>
      </c>
      <c r="I679" s="21">
        <v>29286.29</v>
      </c>
      <c r="J679" s="22" t="s">
        <v>14</v>
      </c>
    </row>
    <row r="680" spans="3:10" s="1" customFormat="1" ht="15">
      <c r="C680" s="16">
        <v>41143</v>
      </c>
      <c r="D680" s="17">
        <v>167802</v>
      </c>
      <c r="E680" s="18" t="s">
        <v>12</v>
      </c>
      <c r="F680" s="19" t="s">
        <v>430</v>
      </c>
      <c r="G680" s="20">
        <v>1</v>
      </c>
      <c r="H680" s="21">
        <v>29286.29</v>
      </c>
      <c r="I680" s="21">
        <v>29286.29</v>
      </c>
      <c r="J680" s="22" t="s">
        <v>14</v>
      </c>
    </row>
    <row r="681" spans="3:10" s="1" customFormat="1" ht="15">
      <c r="C681" s="16">
        <v>41143</v>
      </c>
      <c r="D681" s="17">
        <v>166377</v>
      </c>
      <c r="E681" s="18" t="s">
        <v>12</v>
      </c>
      <c r="F681" s="19" t="s">
        <v>430</v>
      </c>
      <c r="G681" s="20">
        <v>1</v>
      </c>
      <c r="H681" s="21">
        <v>29286.29</v>
      </c>
      <c r="I681" s="21">
        <v>29286.29</v>
      </c>
      <c r="J681" s="22" t="s">
        <v>14</v>
      </c>
    </row>
    <row r="682" spans="3:10" s="1" customFormat="1" ht="15">
      <c r="C682" s="16">
        <v>41143</v>
      </c>
      <c r="D682" s="17">
        <v>166627</v>
      </c>
      <c r="E682" s="18" t="s">
        <v>12</v>
      </c>
      <c r="F682" s="19" t="s">
        <v>430</v>
      </c>
      <c r="G682" s="20">
        <v>1</v>
      </c>
      <c r="H682" s="21">
        <v>29286.29</v>
      </c>
      <c r="I682" s="21">
        <v>29286.29</v>
      </c>
      <c r="J682" s="22" t="s">
        <v>14</v>
      </c>
    </row>
    <row r="683" spans="3:10" s="1" customFormat="1" ht="15">
      <c r="C683" s="16">
        <v>41143</v>
      </c>
      <c r="D683" s="17">
        <v>166376</v>
      </c>
      <c r="E683" s="18" t="s">
        <v>12</v>
      </c>
      <c r="F683" s="19" t="s">
        <v>430</v>
      </c>
      <c r="G683" s="20">
        <v>1</v>
      </c>
      <c r="H683" s="21">
        <v>29286.29</v>
      </c>
      <c r="I683" s="21">
        <v>29286.29</v>
      </c>
      <c r="J683" s="22" t="s">
        <v>14</v>
      </c>
    </row>
    <row r="684" spans="3:10" s="1" customFormat="1" ht="15">
      <c r="C684" s="16">
        <v>41143</v>
      </c>
      <c r="D684" s="17">
        <v>167803</v>
      </c>
      <c r="E684" s="18" t="s">
        <v>12</v>
      </c>
      <c r="F684" s="19" t="s">
        <v>430</v>
      </c>
      <c r="G684" s="20">
        <v>1</v>
      </c>
      <c r="H684" s="21">
        <v>29286.29</v>
      </c>
      <c r="I684" s="21">
        <v>29286.29</v>
      </c>
      <c r="J684" s="22" t="s">
        <v>14</v>
      </c>
    </row>
    <row r="685" spans="3:10" s="1" customFormat="1" ht="15">
      <c r="C685" s="16">
        <v>41143</v>
      </c>
      <c r="D685" s="17">
        <v>166648</v>
      </c>
      <c r="E685" s="18" t="s">
        <v>12</v>
      </c>
      <c r="F685" s="19" t="s">
        <v>430</v>
      </c>
      <c r="G685" s="20">
        <v>1</v>
      </c>
      <c r="H685" s="21">
        <v>29286.29</v>
      </c>
      <c r="I685" s="21">
        <v>29286.29</v>
      </c>
      <c r="J685" s="22" t="s">
        <v>14</v>
      </c>
    </row>
    <row r="686" spans="3:10" s="1" customFormat="1" ht="15">
      <c r="C686" s="16">
        <v>41143</v>
      </c>
      <c r="D686" s="17">
        <v>166370</v>
      </c>
      <c r="E686" s="18" t="s">
        <v>12</v>
      </c>
      <c r="F686" s="19" t="s">
        <v>430</v>
      </c>
      <c r="G686" s="20">
        <v>1</v>
      </c>
      <c r="H686" s="21">
        <v>29286.29</v>
      </c>
      <c r="I686" s="21">
        <v>29286.29</v>
      </c>
      <c r="J686" s="22" t="s">
        <v>14</v>
      </c>
    </row>
    <row r="687" spans="3:10" s="1" customFormat="1" ht="15">
      <c r="C687" s="16">
        <v>41143</v>
      </c>
      <c r="D687" s="17">
        <v>166634</v>
      </c>
      <c r="E687" s="18" t="s">
        <v>12</v>
      </c>
      <c r="F687" s="19" t="s">
        <v>430</v>
      </c>
      <c r="G687" s="20">
        <v>1</v>
      </c>
      <c r="H687" s="21">
        <v>29286.29</v>
      </c>
      <c r="I687" s="21">
        <v>29286.29</v>
      </c>
      <c r="J687" s="22" t="s">
        <v>14</v>
      </c>
    </row>
    <row r="688" spans="3:10" s="1" customFormat="1" ht="15">
      <c r="C688" s="16">
        <v>41143</v>
      </c>
      <c r="D688" s="17">
        <v>167804</v>
      </c>
      <c r="E688" s="18" t="s">
        <v>12</v>
      </c>
      <c r="F688" s="19" t="s">
        <v>430</v>
      </c>
      <c r="G688" s="20">
        <v>1</v>
      </c>
      <c r="H688" s="21">
        <v>29286.29</v>
      </c>
      <c r="I688" s="21">
        <v>29286.29</v>
      </c>
      <c r="J688" s="22" t="s">
        <v>14</v>
      </c>
    </row>
    <row r="689" spans="3:10" s="1" customFormat="1" ht="15">
      <c r="C689" s="16">
        <v>41143</v>
      </c>
      <c r="D689" s="17">
        <v>167805</v>
      </c>
      <c r="E689" s="18" t="s">
        <v>12</v>
      </c>
      <c r="F689" s="19" t="s">
        <v>430</v>
      </c>
      <c r="G689" s="20">
        <v>1</v>
      </c>
      <c r="H689" s="21">
        <v>29286.29</v>
      </c>
      <c r="I689" s="21">
        <v>29286.29</v>
      </c>
      <c r="J689" s="22" t="s">
        <v>14</v>
      </c>
    </row>
    <row r="690" spans="3:10" s="1" customFormat="1" ht="15">
      <c r="C690" s="16">
        <v>41143</v>
      </c>
      <c r="D690" s="17">
        <v>166364</v>
      </c>
      <c r="E690" s="18" t="s">
        <v>12</v>
      </c>
      <c r="F690" s="19" t="s">
        <v>430</v>
      </c>
      <c r="G690" s="20">
        <v>1</v>
      </c>
      <c r="H690" s="21">
        <v>29286.29</v>
      </c>
      <c r="I690" s="21">
        <v>29286.29</v>
      </c>
      <c r="J690" s="22" t="s">
        <v>14</v>
      </c>
    </row>
    <row r="691" spans="3:10" s="1" customFormat="1" ht="15">
      <c r="C691" s="16">
        <v>41143</v>
      </c>
      <c r="D691" s="17">
        <v>166631</v>
      </c>
      <c r="E691" s="18" t="s">
        <v>12</v>
      </c>
      <c r="F691" s="19" t="s">
        <v>430</v>
      </c>
      <c r="G691" s="20">
        <v>1</v>
      </c>
      <c r="H691" s="21">
        <v>29286.29</v>
      </c>
      <c r="I691" s="21">
        <v>29286.29</v>
      </c>
      <c r="J691" s="22" t="s">
        <v>14</v>
      </c>
    </row>
    <row r="692" spans="3:10" s="1" customFormat="1" ht="15">
      <c r="C692" s="16">
        <v>41143</v>
      </c>
      <c r="D692" s="17">
        <v>166643</v>
      </c>
      <c r="E692" s="18" t="s">
        <v>12</v>
      </c>
      <c r="F692" s="19" t="s">
        <v>430</v>
      </c>
      <c r="G692" s="20">
        <v>1</v>
      </c>
      <c r="H692" s="21">
        <v>29286.29</v>
      </c>
      <c r="I692" s="21">
        <v>29286.29</v>
      </c>
      <c r="J692" s="22" t="s">
        <v>14</v>
      </c>
    </row>
    <row r="693" spans="3:10" s="1" customFormat="1" ht="15">
      <c r="C693" s="16">
        <v>41143</v>
      </c>
      <c r="D693" s="17">
        <v>166363</v>
      </c>
      <c r="E693" s="18" t="s">
        <v>12</v>
      </c>
      <c r="F693" s="19" t="s">
        <v>430</v>
      </c>
      <c r="G693" s="20">
        <v>1</v>
      </c>
      <c r="H693" s="21">
        <v>29286.29</v>
      </c>
      <c r="I693" s="21">
        <v>29286.29</v>
      </c>
      <c r="J693" s="22" t="s">
        <v>14</v>
      </c>
    </row>
    <row r="694" spans="3:10" s="1" customFormat="1" ht="15">
      <c r="C694" s="16">
        <v>41143</v>
      </c>
      <c r="D694" s="17">
        <v>167807</v>
      </c>
      <c r="E694" s="18" t="s">
        <v>12</v>
      </c>
      <c r="F694" s="19" t="s">
        <v>430</v>
      </c>
      <c r="G694" s="20">
        <v>1</v>
      </c>
      <c r="H694" s="21">
        <v>29286.29</v>
      </c>
      <c r="I694" s="21">
        <v>29286.29</v>
      </c>
      <c r="J694" s="22" t="s">
        <v>14</v>
      </c>
    </row>
    <row r="695" spans="3:10" s="1" customFormat="1" ht="15">
      <c r="C695" s="16">
        <v>41143</v>
      </c>
      <c r="D695" s="17">
        <v>166649</v>
      </c>
      <c r="E695" s="18" t="s">
        <v>12</v>
      </c>
      <c r="F695" s="19" t="s">
        <v>430</v>
      </c>
      <c r="G695" s="20">
        <v>1</v>
      </c>
      <c r="H695" s="21">
        <v>29286.29</v>
      </c>
      <c r="I695" s="21">
        <v>29286.29</v>
      </c>
      <c r="J695" s="22" t="s">
        <v>14</v>
      </c>
    </row>
    <row r="696" spans="3:10" s="1" customFormat="1" ht="15">
      <c r="C696" s="16">
        <v>41143</v>
      </c>
      <c r="D696" s="17">
        <v>167808</v>
      </c>
      <c r="E696" s="18" t="s">
        <v>12</v>
      </c>
      <c r="F696" s="19" t="s">
        <v>430</v>
      </c>
      <c r="G696" s="20">
        <v>1</v>
      </c>
      <c r="H696" s="21">
        <v>29286.29</v>
      </c>
      <c r="I696" s="21">
        <v>29286.29</v>
      </c>
      <c r="J696" s="22" t="s">
        <v>14</v>
      </c>
    </row>
    <row r="697" spans="3:10" s="1" customFormat="1" ht="15">
      <c r="C697" s="16">
        <v>41143</v>
      </c>
      <c r="D697" s="17">
        <v>166617</v>
      </c>
      <c r="E697" s="18" t="s">
        <v>12</v>
      </c>
      <c r="F697" s="19" t="s">
        <v>430</v>
      </c>
      <c r="G697" s="20">
        <v>1</v>
      </c>
      <c r="H697" s="21">
        <v>29286.29</v>
      </c>
      <c r="I697" s="21">
        <v>29286.29</v>
      </c>
      <c r="J697" s="22" t="s">
        <v>14</v>
      </c>
    </row>
    <row r="698" spans="3:10" s="1" customFormat="1" ht="15">
      <c r="C698" s="16">
        <v>41143</v>
      </c>
      <c r="D698" s="17">
        <v>166366</v>
      </c>
      <c r="E698" s="18" t="s">
        <v>12</v>
      </c>
      <c r="F698" s="19" t="s">
        <v>430</v>
      </c>
      <c r="G698" s="20">
        <v>1</v>
      </c>
      <c r="H698" s="21">
        <v>29286.29</v>
      </c>
      <c r="I698" s="21">
        <v>29286.29</v>
      </c>
      <c r="J698" s="22" t="s">
        <v>14</v>
      </c>
    </row>
    <row r="699" spans="3:10" s="1" customFormat="1" ht="15">
      <c r="C699" s="16">
        <v>41143</v>
      </c>
      <c r="D699" s="17">
        <v>167809</v>
      </c>
      <c r="E699" s="18" t="s">
        <v>12</v>
      </c>
      <c r="F699" s="19" t="s">
        <v>430</v>
      </c>
      <c r="G699" s="20">
        <v>1</v>
      </c>
      <c r="H699" s="21">
        <v>29286.29</v>
      </c>
      <c r="I699" s="21">
        <v>29286.29</v>
      </c>
      <c r="J699" s="22" t="s">
        <v>14</v>
      </c>
    </row>
    <row r="700" spans="3:10" s="1" customFormat="1" ht="15">
      <c r="C700" s="16">
        <v>41143</v>
      </c>
      <c r="D700" s="17">
        <v>166372</v>
      </c>
      <c r="E700" s="18" t="s">
        <v>12</v>
      </c>
      <c r="F700" s="19" t="s">
        <v>430</v>
      </c>
      <c r="G700" s="20">
        <v>1</v>
      </c>
      <c r="H700" s="21">
        <v>29286.29</v>
      </c>
      <c r="I700" s="21">
        <v>29286.29</v>
      </c>
      <c r="J700" s="22" t="s">
        <v>14</v>
      </c>
    </row>
    <row r="701" spans="3:10" s="1" customFormat="1" ht="15">
      <c r="C701" s="16">
        <v>41143</v>
      </c>
      <c r="D701" s="17">
        <v>166356</v>
      </c>
      <c r="E701" s="18" t="s">
        <v>12</v>
      </c>
      <c r="F701" s="19" t="s">
        <v>430</v>
      </c>
      <c r="G701" s="20">
        <v>1</v>
      </c>
      <c r="H701" s="21">
        <v>29286.29</v>
      </c>
      <c r="I701" s="21">
        <v>29286.29</v>
      </c>
      <c r="J701" s="22" t="s">
        <v>14</v>
      </c>
    </row>
    <row r="702" spans="3:10" s="1" customFormat="1" ht="15">
      <c r="C702" s="16">
        <v>41143</v>
      </c>
      <c r="D702" s="17">
        <v>166636</v>
      </c>
      <c r="E702" s="18" t="s">
        <v>12</v>
      </c>
      <c r="F702" s="19" t="s">
        <v>430</v>
      </c>
      <c r="G702" s="20">
        <v>1</v>
      </c>
      <c r="H702" s="21">
        <v>29286.29</v>
      </c>
      <c r="I702" s="21">
        <v>29286.29</v>
      </c>
      <c r="J702" s="22" t="s">
        <v>14</v>
      </c>
    </row>
    <row r="703" spans="3:10" s="1" customFormat="1" ht="15">
      <c r="C703" s="16">
        <v>41143</v>
      </c>
      <c r="D703" s="17">
        <v>166624</v>
      </c>
      <c r="E703" s="18" t="s">
        <v>12</v>
      </c>
      <c r="F703" s="19" t="s">
        <v>430</v>
      </c>
      <c r="G703" s="20">
        <v>1</v>
      </c>
      <c r="H703" s="21">
        <v>29286.29</v>
      </c>
      <c r="I703" s="21">
        <v>29286.29</v>
      </c>
      <c r="J703" s="22" t="s">
        <v>14</v>
      </c>
    </row>
    <row r="704" spans="3:10" s="1" customFormat="1" ht="15">
      <c r="C704" s="16">
        <v>41152</v>
      </c>
      <c r="D704" s="17">
        <v>166674</v>
      </c>
      <c r="E704" s="18" t="s">
        <v>12</v>
      </c>
      <c r="F704" s="19" t="s">
        <v>431</v>
      </c>
      <c r="G704" s="20">
        <v>1</v>
      </c>
      <c r="H704" s="21">
        <v>18089.68</v>
      </c>
      <c r="I704" s="21">
        <v>18089.68</v>
      </c>
      <c r="J704" s="22" t="s">
        <v>14</v>
      </c>
    </row>
    <row r="705" spans="3:10" s="1" customFormat="1" ht="15">
      <c r="C705" s="16">
        <v>41152</v>
      </c>
      <c r="D705" s="17">
        <v>166693</v>
      </c>
      <c r="E705" s="18" t="s">
        <v>12</v>
      </c>
      <c r="F705" s="19" t="s">
        <v>432</v>
      </c>
      <c r="G705" s="20">
        <v>1</v>
      </c>
      <c r="H705" s="21">
        <v>19335.52</v>
      </c>
      <c r="I705" s="21">
        <v>19335.52</v>
      </c>
      <c r="J705" s="22" t="s">
        <v>14</v>
      </c>
    </row>
    <row r="706" spans="3:10" s="1" customFormat="1" ht="15">
      <c r="C706" s="16">
        <v>41152</v>
      </c>
      <c r="D706" s="17">
        <v>166694</v>
      </c>
      <c r="E706" s="18" t="s">
        <v>12</v>
      </c>
      <c r="F706" s="19" t="s">
        <v>433</v>
      </c>
      <c r="G706" s="20">
        <v>1</v>
      </c>
      <c r="H706" s="21">
        <v>4633.3599999999997</v>
      </c>
      <c r="I706" s="21">
        <v>4633.3599999999997</v>
      </c>
      <c r="J706" s="22" t="s">
        <v>14</v>
      </c>
    </row>
    <row r="707" spans="3:10" s="1" customFormat="1" ht="15">
      <c r="C707" s="16">
        <v>41152</v>
      </c>
      <c r="D707" s="17">
        <v>166695</v>
      </c>
      <c r="E707" s="18" t="s">
        <v>12</v>
      </c>
      <c r="F707" s="19" t="s">
        <v>434</v>
      </c>
      <c r="G707" s="20">
        <v>1</v>
      </c>
      <c r="H707" s="21">
        <v>59737.32</v>
      </c>
      <c r="I707" s="21">
        <v>59737.32</v>
      </c>
      <c r="J707" s="22" t="s">
        <v>14</v>
      </c>
    </row>
    <row r="708" spans="3:10" s="1" customFormat="1" ht="15">
      <c r="C708" s="16">
        <v>41152</v>
      </c>
      <c r="D708" s="17">
        <v>165948</v>
      </c>
      <c r="E708" s="18" t="s">
        <v>12</v>
      </c>
      <c r="F708" s="19" t="s">
        <v>435</v>
      </c>
      <c r="G708" s="20">
        <v>1</v>
      </c>
      <c r="H708" s="21">
        <v>19228.57</v>
      </c>
      <c r="I708" s="21">
        <v>19228.57</v>
      </c>
      <c r="J708" s="22" t="s">
        <v>14</v>
      </c>
    </row>
    <row r="709" spans="3:10" s="1" customFormat="1" ht="15">
      <c r="C709" s="16">
        <v>41152</v>
      </c>
      <c r="D709" s="17">
        <v>165947</v>
      </c>
      <c r="E709" s="18" t="s">
        <v>12</v>
      </c>
      <c r="F709" s="19" t="s">
        <v>435</v>
      </c>
      <c r="G709" s="20">
        <v>1</v>
      </c>
      <c r="H709" s="21">
        <v>19228.57</v>
      </c>
      <c r="I709" s="21">
        <v>19228.57</v>
      </c>
      <c r="J709" s="22" t="s">
        <v>14</v>
      </c>
    </row>
    <row r="710" spans="3:10" s="1" customFormat="1" ht="15">
      <c r="C710" s="16">
        <v>41171</v>
      </c>
      <c r="D710" s="17">
        <v>166670</v>
      </c>
      <c r="E710" s="18" t="s">
        <v>12</v>
      </c>
      <c r="F710" s="19" t="s">
        <v>436</v>
      </c>
      <c r="G710" s="20">
        <v>1</v>
      </c>
      <c r="H710" s="21">
        <v>22562</v>
      </c>
      <c r="I710" s="21">
        <v>22562</v>
      </c>
      <c r="J710" s="22" t="s">
        <v>14</v>
      </c>
    </row>
    <row r="711" spans="3:10" s="1" customFormat="1" ht="15">
      <c r="C711" s="16">
        <v>41171</v>
      </c>
      <c r="D711" s="17">
        <v>166642</v>
      </c>
      <c r="E711" s="18" t="s">
        <v>12</v>
      </c>
      <c r="F711" s="19" t="s">
        <v>437</v>
      </c>
      <c r="G711" s="20">
        <v>1</v>
      </c>
      <c r="H711" s="21">
        <v>40136</v>
      </c>
      <c r="I711" s="21">
        <v>40136</v>
      </c>
      <c r="J711" s="22" t="s">
        <v>14</v>
      </c>
    </row>
    <row r="712" spans="3:10" s="1" customFormat="1" ht="15">
      <c r="C712" s="16">
        <v>41171</v>
      </c>
      <c r="D712" s="17">
        <v>167651</v>
      </c>
      <c r="E712" s="18" t="s">
        <v>12</v>
      </c>
      <c r="F712" s="19" t="s">
        <v>438</v>
      </c>
      <c r="G712" s="20">
        <v>1</v>
      </c>
      <c r="H712" s="21">
        <v>14210.03</v>
      </c>
      <c r="I712" s="21">
        <v>14210.03</v>
      </c>
      <c r="J712" s="22" t="s">
        <v>14</v>
      </c>
    </row>
    <row r="713" spans="3:10" s="1" customFormat="1" ht="15">
      <c r="C713" s="16">
        <v>41180</v>
      </c>
      <c r="D713" s="17">
        <v>167824</v>
      </c>
      <c r="E713" s="18" t="s">
        <v>12</v>
      </c>
      <c r="F713" s="19" t="s">
        <v>439</v>
      </c>
      <c r="G713" s="20">
        <v>1</v>
      </c>
      <c r="H713" s="21">
        <v>5862</v>
      </c>
      <c r="I713" s="21">
        <v>5862</v>
      </c>
      <c r="J713" s="22" t="s">
        <v>14</v>
      </c>
    </row>
    <row r="714" spans="3:10" s="1" customFormat="1" ht="15">
      <c r="C714" s="16">
        <v>41180</v>
      </c>
      <c r="D714" s="17">
        <v>167815</v>
      </c>
      <c r="E714" s="18" t="s">
        <v>12</v>
      </c>
      <c r="F714" s="19" t="s">
        <v>439</v>
      </c>
      <c r="G714" s="20">
        <v>1</v>
      </c>
      <c r="H714" s="21">
        <v>5862</v>
      </c>
      <c r="I714" s="21">
        <v>5862</v>
      </c>
      <c r="J714" s="22" t="s">
        <v>14</v>
      </c>
    </row>
    <row r="715" spans="3:10" s="1" customFormat="1" ht="15">
      <c r="C715" s="16">
        <v>41180</v>
      </c>
      <c r="D715" s="17">
        <v>167818</v>
      </c>
      <c r="E715" s="18" t="s">
        <v>12</v>
      </c>
      <c r="F715" s="19" t="s">
        <v>439</v>
      </c>
      <c r="G715" s="20">
        <v>1</v>
      </c>
      <c r="H715" s="21">
        <v>5862</v>
      </c>
      <c r="I715" s="21">
        <v>5862</v>
      </c>
      <c r="J715" s="22" t="s">
        <v>14</v>
      </c>
    </row>
    <row r="716" spans="3:10" s="1" customFormat="1" ht="15">
      <c r="C716" s="16">
        <v>41180</v>
      </c>
      <c r="D716" s="17">
        <v>167816</v>
      </c>
      <c r="E716" s="18" t="s">
        <v>12</v>
      </c>
      <c r="F716" s="19" t="s">
        <v>439</v>
      </c>
      <c r="G716" s="20">
        <v>1</v>
      </c>
      <c r="H716" s="21">
        <v>5862</v>
      </c>
      <c r="I716" s="21">
        <v>5862</v>
      </c>
      <c r="J716" s="22" t="s">
        <v>14</v>
      </c>
    </row>
    <row r="717" spans="3:10" s="1" customFormat="1" ht="15">
      <c r="C717" s="16">
        <v>41180</v>
      </c>
      <c r="D717" s="17">
        <v>167821</v>
      </c>
      <c r="E717" s="18" t="s">
        <v>12</v>
      </c>
      <c r="F717" s="19" t="s">
        <v>439</v>
      </c>
      <c r="G717" s="20">
        <v>1</v>
      </c>
      <c r="H717" s="21">
        <v>5862</v>
      </c>
      <c r="I717" s="21">
        <v>5862</v>
      </c>
      <c r="J717" s="22" t="s">
        <v>14</v>
      </c>
    </row>
    <row r="718" spans="3:10" s="1" customFormat="1" ht="15">
      <c r="C718" s="16">
        <v>41180</v>
      </c>
      <c r="D718" s="17">
        <v>167820</v>
      </c>
      <c r="E718" s="18" t="s">
        <v>12</v>
      </c>
      <c r="F718" s="19" t="s">
        <v>439</v>
      </c>
      <c r="G718" s="20">
        <v>1</v>
      </c>
      <c r="H718" s="21">
        <v>5862</v>
      </c>
      <c r="I718" s="21">
        <v>5862</v>
      </c>
      <c r="J718" s="22" t="s">
        <v>14</v>
      </c>
    </row>
    <row r="719" spans="3:10" s="1" customFormat="1" ht="15">
      <c r="C719" s="16">
        <v>41180</v>
      </c>
      <c r="D719" s="17">
        <v>167813</v>
      </c>
      <c r="E719" s="18" t="s">
        <v>12</v>
      </c>
      <c r="F719" s="19" t="s">
        <v>439</v>
      </c>
      <c r="G719" s="20">
        <v>1</v>
      </c>
      <c r="H719" s="21">
        <v>5862</v>
      </c>
      <c r="I719" s="21">
        <v>5862</v>
      </c>
      <c r="J719" s="22" t="s">
        <v>14</v>
      </c>
    </row>
    <row r="720" spans="3:10" s="1" customFormat="1" ht="15">
      <c r="C720" s="16">
        <v>41180</v>
      </c>
      <c r="D720" s="17">
        <v>167822</v>
      </c>
      <c r="E720" s="18" t="s">
        <v>12</v>
      </c>
      <c r="F720" s="19" t="s">
        <v>439</v>
      </c>
      <c r="G720" s="20">
        <v>1</v>
      </c>
      <c r="H720" s="21">
        <v>5862</v>
      </c>
      <c r="I720" s="21">
        <v>5862</v>
      </c>
      <c r="J720" s="22" t="s">
        <v>14</v>
      </c>
    </row>
    <row r="721" spans="3:10" s="1" customFormat="1" ht="15">
      <c r="C721" s="16">
        <v>41180</v>
      </c>
      <c r="D721" s="17">
        <v>167814</v>
      </c>
      <c r="E721" s="18" t="s">
        <v>12</v>
      </c>
      <c r="F721" s="19" t="s">
        <v>439</v>
      </c>
      <c r="G721" s="20">
        <v>1</v>
      </c>
      <c r="H721" s="21">
        <v>5862</v>
      </c>
      <c r="I721" s="21">
        <v>5862</v>
      </c>
      <c r="J721" s="22" t="s">
        <v>14</v>
      </c>
    </row>
    <row r="722" spans="3:10" s="1" customFormat="1" ht="15">
      <c r="C722" s="16">
        <v>41180</v>
      </c>
      <c r="D722" s="17">
        <v>167823</v>
      </c>
      <c r="E722" s="18" t="s">
        <v>12</v>
      </c>
      <c r="F722" s="19" t="s">
        <v>439</v>
      </c>
      <c r="G722" s="20">
        <v>1</v>
      </c>
      <c r="H722" s="21">
        <v>5862</v>
      </c>
      <c r="I722" s="21">
        <v>5862</v>
      </c>
      <c r="J722" s="22" t="s">
        <v>14</v>
      </c>
    </row>
    <row r="723" spans="3:10" s="1" customFormat="1" ht="15">
      <c r="C723" s="16">
        <v>41180</v>
      </c>
      <c r="D723" s="17">
        <v>167812</v>
      </c>
      <c r="E723" s="18" t="s">
        <v>12</v>
      </c>
      <c r="F723" s="19" t="s">
        <v>439</v>
      </c>
      <c r="G723" s="20">
        <v>1</v>
      </c>
      <c r="H723" s="21">
        <v>5862</v>
      </c>
      <c r="I723" s="21">
        <v>5862</v>
      </c>
      <c r="J723" s="22" t="s">
        <v>14</v>
      </c>
    </row>
    <row r="724" spans="3:10" s="1" customFormat="1" ht="15">
      <c r="C724" s="16">
        <v>41180</v>
      </c>
      <c r="D724" s="17">
        <v>167819</v>
      </c>
      <c r="E724" s="18" t="s">
        <v>12</v>
      </c>
      <c r="F724" s="19" t="s">
        <v>439</v>
      </c>
      <c r="G724" s="20">
        <v>1</v>
      </c>
      <c r="H724" s="21">
        <v>5862</v>
      </c>
      <c r="I724" s="21">
        <v>5862</v>
      </c>
      <c r="J724" s="22" t="s">
        <v>14</v>
      </c>
    </row>
    <row r="725" spans="3:10" s="1" customFormat="1" ht="15">
      <c r="C725" s="16">
        <v>41180</v>
      </c>
      <c r="D725" s="17">
        <v>167817</v>
      </c>
      <c r="E725" s="18" t="s">
        <v>12</v>
      </c>
      <c r="F725" s="19" t="s">
        <v>439</v>
      </c>
      <c r="G725" s="20">
        <v>1</v>
      </c>
      <c r="H725" s="21">
        <v>5862</v>
      </c>
      <c r="I725" s="21">
        <v>5862</v>
      </c>
      <c r="J725" s="22" t="s">
        <v>14</v>
      </c>
    </row>
    <row r="726" spans="3:10" s="1" customFormat="1" ht="15">
      <c r="C726" s="16">
        <v>41213</v>
      </c>
      <c r="D726" s="17">
        <v>166677</v>
      </c>
      <c r="E726" s="18" t="s">
        <v>12</v>
      </c>
      <c r="F726" s="19" t="s">
        <v>440</v>
      </c>
      <c r="G726" s="20">
        <v>1</v>
      </c>
      <c r="H726" s="21">
        <v>12598.67</v>
      </c>
      <c r="I726" s="21">
        <v>12598.67</v>
      </c>
      <c r="J726" s="22" t="s">
        <v>14</v>
      </c>
    </row>
    <row r="727" spans="3:10" s="1" customFormat="1" ht="15">
      <c r="C727" s="16">
        <v>41226</v>
      </c>
      <c r="D727" s="17">
        <v>166676</v>
      </c>
      <c r="E727" s="18" t="s">
        <v>12</v>
      </c>
      <c r="F727" s="19" t="s">
        <v>441</v>
      </c>
      <c r="G727" s="20">
        <v>1</v>
      </c>
      <c r="H727" s="21">
        <v>67867</v>
      </c>
      <c r="I727" s="21">
        <v>67867</v>
      </c>
      <c r="J727" s="22" t="s">
        <v>14</v>
      </c>
    </row>
    <row r="728" spans="3:10" s="1" customFormat="1" ht="15">
      <c r="C728" s="16">
        <v>41234</v>
      </c>
      <c r="D728" s="17">
        <v>166669</v>
      </c>
      <c r="E728" s="18" t="s">
        <v>12</v>
      </c>
      <c r="F728" s="19" t="s">
        <v>442</v>
      </c>
      <c r="G728" s="20">
        <v>1</v>
      </c>
      <c r="H728" s="21">
        <v>33060</v>
      </c>
      <c r="I728" s="21">
        <v>33060</v>
      </c>
      <c r="J728" s="22" t="s">
        <v>14</v>
      </c>
    </row>
    <row r="729" spans="3:10" s="1" customFormat="1" ht="15">
      <c r="C729" s="16" t="s">
        <v>443</v>
      </c>
      <c r="D729" s="17">
        <v>166812</v>
      </c>
      <c r="E729" s="18" t="s">
        <v>12</v>
      </c>
      <c r="F729" s="26" t="s">
        <v>444</v>
      </c>
      <c r="G729" s="20">
        <v>1</v>
      </c>
      <c r="H729" s="27">
        <v>24898</v>
      </c>
      <c r="I729" s="27">
        <v>24898</v>
      </c>
      <c r="J729" s="22" t="s">
        <v>14</v>
      </c>
    </row>
    <row r="730" spans="3:10" s="1" customFormat="1" ht="15">
      <c r="C730" s="16">
        <v>41301</v>
      </c>
      <c r="D730" s="18">
        <v>166662</v>
      </c>
      <c r="E730" s="18" t="s">
        <v>12</v>
      </c>
      <c r="F730" s="28" t="s">
        <v>445</v>
      </c>
      <c r="G730" s="20">
        <v>1</v>
      </c>
      <c r="H730" s="29">
        <v>17238.3</v>
      </c>
      <c r="I730" s="29">
        <v>17238.3</v>
      </c>
      <c r="J730" s="22" t="s">
        <v>14</v>
      </c>
    </row>
    <row r="731" spans="3:10" s="1" customFormat="1" ht="15">
      <c r="C731" s="16">
        <v>41319</v>
      </c>
      <c r="D731" s="18">
        <v>166661</v>
      </c>
      <c r="E731" s="18" t="s">
        <v>12</v>
      </c>
      <c r="F731" s="28" t="s">
        <v>445</v>
      </c>
      <c r="G731" s="20">
        <v>1</v>
      </c>
      <c r="H731" s="29">
        <v>17238.3</v>
      </c>
      <c r="I731" s="29">
        <v>17238.3</v>
      </c>
      <c r="J731" s="22" t="s">
        <v>14</v>
      </c>
    </row>
    <row r="732" spans="3:10" s="1" customFormat="1" ht="15">
      <c r="C732" s="16">
        <v>41355</v>
      </c>
      <c r="D732" s="18">
        <v>167642</v>
      </c>
      <c r="E732" s="18" t="s">
        <v>12</v>
      </c>
      <c r="F732" s="28" t="s">
        <v>446</v>
      </c>
      <c r="G732" s="20">
        <v>1</v>
      </c>
      <c r="H732" s="29">
        <v>5815</v>
      </c>
      <c r="I732" s="29">
        <v>5815</v>
      </c>
      <c r="J732" s="22" t="s">
        <v>14</v>
      </c>
    </row>
    <row r="733" spans="3:10" s="1" customFormat="1" ht="15">
      <c r="C733" s="16">
        <v>41581</v>
      </c>
      <c r="D733" s="18"/>
      <c r="E733" s="18" t="s">
        <v>12</v>
      </c>
      <c r="F733" s="28" t="s">
        <v>447</v>
      </c>
      <c r="G733" s="20">
        <v>1</v>
      </c>
      <c r="H733" s="29">
        <v>5159.8999999999996</v>
      </c>
      <c r="I733" s="29">
        <v>5159.8999999999996</v>
      </c>
      <c r="J733" s="22" t="s">
        <v>14</v>
      </c>
    </row>
    <row r="734" spans="3:10" s="1" customFormat="1" ht="15">
      <c r="C734" s="16">
        <v>41355</v>
      </c>
      <c r="D734" s="18">
        <v>167643</v>
      </c>
      <c r="E734" s="18" t="s">
        <v>12</v>
      </c>
      <c r="F734" s="28" t="s">
        <v>446</v>
      </c>
      <c r="G734" s="20">
        <v>1</v>
      </c>
      <c r="H734" s="29">
        <v>5815</v>
      </c>
      <c r="I734" s="29">
        <v>5815</v>
      </c>
      <c r="J734" s="22" t="s">
        <v>14</v>
      </c>
    </row>
    <row r="735" spans="3:10" s="1" customFormat="1" ht="15">
      <c r="C735" s="16">
        <v>41355</v>
      </c>
      <c r="D735" s="18">
        <v>167645</v>
      </c>
      <c r="E735" s="18" t="s">
        <v>12</v>
      </c>
      <c r="F735" s="28" t="s">
        <v>446</v>
      </c>
      <c r="G735" s="20">
        <v>1</v>
      </c>
      <c r="H735" s="29">
        <v>5815</v>
      </c>
      <c r="I735" s="29">
        <v>5815</v>
      </c>
      <c r="J735" s="22" t="s">
        <v>14</v>
      </c>
    </row>
    <row r="736" spans="3:10" s="1" customFormat="1" ht="15">
      <c r="C736" s="16">
        <v>41355</v>
      </c>
      <c r="D736" s="18">
        <v>167701</v>
      </c>
      <c r="E736" s="18" t="s">
        <v>12</v>
      </c>
      <c r="F736" s="28" t="s">
        <v>446</v>
      </c>
      <c r="G736" s="20">
        <v>1</v>
      </c>
      <c r="H736" s="29">
        <v>5815</v>
      </c>
      <c r="I736" s="29">
        <v>5815</v>
      </c>
      <c r="J736" s="22" t="s">
        <v>14</v>
      </c>
    </row>
    <row r="737" spans="3:10" s="1" customFormat="1" ht="15">
      <c r="C737" s="16">
        <v>41355</v>
      </c>
      <c r="D737" s="18">
        <v>167700</v>
      </c>
      <c r="E737" s="18" t="s">
        <v>12</v>
      </c>
      <c r="F737" s="28" t="s">
        <v>446</v>
      </c>
      <c r="G737" s="20">
        <v>1</v>
      </c>
      <c r="H737" s="29">
        <v>5815</v>
      </c>
      <c r="I737" s="29">
        <v>5815</v>
      </c>
      <c r="J737" s="22" t="s">
        <v>14</v>
      </c>
    </row>
    <row r="738" spans="3:10" s="1" customFormat="1" ht="15">
      <c r="C738" s="16">
        <v>41355</v>
      </c>
      <c r="D738" s="18">
        <v>167623</v>
      </c>
      <c r="E738" s="18" t="s">
        <v>12</v>
      </c>
      <c r="F738" s="28" t="s">
        <v>446</v>
      </c>
      <c r="G738" s="20">
        <v>1</v>
      </c>
      <c r="H738" s="29">
        <v>5815</v>
      </c>
      <c r="I738" s="29">
        <v>5815</v>
      </c>
      <c r="J738" s="22" t="s">
        <v>14</v>
      </c>
    </row>
    <row r="739" spans="3:10" s="1" customFormat="1" ht="15">
      <c r="C739" s="16">
        <v>41355</v>
      </c>
      <c r="D739" s="18">
        <v>167646</v>
      </c>
      <c r="E739" s="18" t="s">
        <v>12</v>
      </c>
      <c r="F739" s="28" t="s">
        <v>446</v>
      </c>
      <c r="G739" s="20">
        <v>1</v>
      </c>
      <c r="H739" s="29">
        <v>5815</v>
      </c>
      <c r="I739" s="29">
        <v>5815</v>
      </c>
      <c r="J739" s="22" t="s">
        <v>14</v>
      </c>
    </row>
    <row r="740" spans="3:10" s="1" customFormat="1" ht="15">
      <c r="C740" s="16">
        <v>41355</v>
      </c>
      <c r="D740" s="18">
        <v>167601</v>
      </c>
      <c r="E740" s="18" t="s">
        <v>12</v>
      </c>
      <c r="F740" s="28" t="s">
        <v>446</v>
      </c>
      <c r="G740" s="20">
        <v>1</v>
      </c>
      <c r="H740" s="29">
        <v>5815</v>
      </c>
      <c r="I740" s="29">
        <v>5815</v>
      </c>
      <c r="J740" s="22" t="s">
        <v>14</v>
      </c>
    </row>
    <row r="741" spans="3:10" s="1" customFormat="1" ht="15">
      <c r="C741" s="16">
        <v>41355</v>
      </c>
      <c r="D741" s="18">
        <v>167685</v>
      </c>
      <c r="E741" s="18" t="s">
        <v>12</v>
      </c>
      <c r="F741" s="28" t="s">
        <v>446</v>
      </c>
      <c r="G741" s="20">
        <v>1</v>
      </c>
      <c r="H741" s="29">
        <v>5815</v>
      </c>
      <c r="I741" s="29">
        <v>5815</v>
      </c>
      <c r="J741" s="22" t="s">
        <v>14</v>
      </c>
    </row>
    <row r="742" spans="3:10" s="1" customFormat="1" ht="15">
      <c r="C742" s="16">
        <v>41355</v>
      </c>
      <c r="D742" s="18">
        <v>167699</v>
      </c>
      <c r="E742" s="18" t="s">
        <v>12</v>
      </c>
      <c r="F742" s="28" t="s">
        <v>446</v>
      </c>
      <c r="G742" s="20">
        <v>1</v>
      </c>
      <c r="H742" s="29">
        <v>5815</v>
      </c>
      <c r="I742" s="29">
        <v>5815</v>
      </c>
      <c r="J742" s="22" t="s">
        <v>14</v>
      </c>
    </row>
    <row r="743" spans="3:10" s="1" customFormat="1" ht="15">
      <c r="C743" s="16">
        <v>41355</v>
      </c>
      <c r="D743" s="18">
        <v>167686</v>
      </c>
      <c r="E743" s="18" t="s">
        <v>12</v>
      </c>
      <c r="F743" s="28" t="s">
        <v>446</v>
      </c>
      <c r="G743" s="20">
        <v>1</v>
      </c>
      <c r="H743" s="29">
        <v>5815</v>
      </c>
      <c r="I743" s="29">
        <v>5815</v>
      </c>
      <c r="J743" s="22" t="s">
        <v>14</v>
      </c>
    </row>
    <row r="744" spans="3:10" s="1" customFormat="1" ht="15">
      <c r="C744" s="16">
        <v>41355</v>
      </c>
      <c r="D744" s="18">
        <v>167687</v>
      </c>
      <c r="E744" s="18" t="s">
        <v>12</v>
      </c>
      <c r="F744" s="28" t="s">
        <v>446</v>
      </c>
      <c r="G744" s="20">
        <v>1</v>
      </c>
      <c r="H744" s="29">
        <v>5815</v>
      </c>
      <c r="I744" s="29">
        <v>5815</v>
      </c>
      <c r="J744" s="22" t="s">
        <v>14</v>
      </c>
    </row>
    <row r="745" spans="3:10" s="1" customFormat="1" ht="15">
      <c r="C745" s="16">
        <v>41355</v>
      </c>
      <c r="D745" s="18">
        <v>167688</v>
      </c>
      <c r="E745" s="18" t="s">
        <v>12</v>
      </c>
      <c r="F745" s="28" t="s">
        <v>446</v>
      </c>
      <c r="G745" s="20">
        <v>1</v>
      </c>
      <c r="H745" s="29">
        <v>5815</v>
      </c>
      <c r="I745" s="29">
        <v>5815</v>
      </c>
      <c r="J745" s="22" t="s">
        <v>14</v>
      </c>
    </row>
    <row r="746" spans="3:10" s="1" customFormat="1" ht="15">
      <c r="C746" s="16">
        <v>41355</v>
      </c>
      <c r="D746" s="18">
        <v>167698</v>
      </c>
      <c r="E746" s="18" t="s">
        <v>12</v>
      </c>
      <c r="F746" s="28" t="s">
        <v>446</v>
      </c>
      <c r="G746" s="20">
        <v>1</v>
      </c>
      <c r="H746" s="29">
        <v>5815</v>
      </c>
      <c r="I746" s="29">
        <v>5815</v>
      </c>
      <c r="J746" s="22" t="s">
        <v>14</v>
      </c>
    </row>
    <row r="747" spans="3:10" s="1" customFormat="1" ht="15">
      <c r="C747" s="16">
        <v>41355</v>
      </c>
      <c r="D747" s="18">
        <v>167689</v>
      </c>
      <c r="E747" s="18" t="s">
        <v>12</v>
      </c>
      <c r="F747" s="28" t="s">
        <v>446</v>
      </c>
      <c r="G747" s="20">
        <v>1</v>
      </c>
      <c r="H747" s="29">
        <v>5815</v>
      </c>
      <c r="I747" s="29">
        <v>5815</v>
      </c>
      <c r="J747" s="22" t="s">
        <v>14</v>
      </c>
    </row>
    <row r="748" spans="3:10" s="1" customFormat="1" ht="15">
      <c r="C748" s="16">
        <v>41355</v>
      </c>
      <c r="D748" s="18">
        <v>167690</v>
      </c>
      <c r="E748" s="18" t="s">
        <v>12</v>
      </c>
      <c r="F748" s="28" t="s">
        <v>446</v>
      </c>
      <c r="G748" s="20">
        <v>1</v>
      </c>
      <c r="H748" s="29">
        <v>5815</v>
      </c>
      <c r="I748" s="29">
        <v>5815</v>
      </c>
      <c r="J748" s="22" t="s">
        <v>14</v>
      </c>
    </row>
    <row r="749" spans="3:10" s="1" customFormat="1" ht="15">
      <c r="C749" s="16">
        <v>41355</v>
      </c>
      <c r="D749" s="18">
        <v>167691</v>
      </c>
      <c r="E749" s="18" t="s">
        <v>12</v>
      </c>
      <c r="F749" s="28" t="s">
        <v>446</v>
      </c>
      <c r="G749" s="20">
        <v>1</v>
      </c>
      <c r="H749" s="29">
        <v>5815</v>
      </c>
      <c r="I749" s="29">
        <v>5815</v>
      </c>
      <c r="J749" s="22" t="s">
        <v>14</v>
      </c>
    </row>
    <row r="750" spans="3:10" s="1" customFormat="1" ht="15">
      <c r="C750" s="16">
        <v>41355</v>
      </c>
      <c r="D750" s="18">
        <v>167684</v>
      </c>
      <c r="E750" s="18" t="s">
        <v>12</v>
      </c>
      <c r="F750" s="28" t="s">
        <v>446</v>
      </c>
      <c r="G750" s="20">
        <v>1</v>
      </c>
      <c r="H750" s="29">
        <v>5815</v>
      </c>
      <c r="I750" s="29">
        <v>5815</v>
      </c>
      <c r="J750" s="22" t="s">
        <v>14</v>
      </c>
    </row>
    <row r="751" spans="3:10" s="1" customFormat="1" ht="15">
      <c r="C751" s="16">
        <v>41355</v>
      </c>
      <c r="D751" s="18">
        <v>167697</v>
      </c>
      <c r="E751" s="18" t="s">
        <v>12</v>
      </c>
      <c r="F751" s="28" t="s">
        <v>446</v>
      </c>
      <c r="G751" s="20">
        <v>1</v>
      </c>
      <c r="H751" s="29">
        <v>5815</v>
      </c>
      <c r="I751" s="29">
        <v>5815</v>
      </c>
      <c r="J751" s="22" t="s">
        <v>14</v>
      </c>
    </row>
    <row r="752" spans="3:10" s="1" customFormat="1" ht="15">
      <c r="C752" s="16">
        <v>41355</v>
      </c>
      <c r="D752" s="18">
        <v>167692</v>
      </c>
      <c r="E752" s="18" t="s">
        <v>12</v>
      </c>
      <c r="F752" s="28" t="s">
        <v>446</v>
      </c>
      <c r="G752" s="20">
        <v>1</v>
      </c>
      <c r="H752" s="29">
        <v>5815</v>
      </c>
      <c r="I752" s="29">
        <v>5815</v>
      </c>
      <c r="J752" s="22" t="s">
        <v>14</v>
      </c>
    </row>
    <row r="753" spans="3:10" s="1" customFormat="1" ht="15">
      <c r="C753" s="16">
        <v>41355</v>
      </c>
      <c r="D753" s="18">
        <v>167693</v>
      </c>
      <c r="E753" s="18" t="s">
        <v>12</v>
      </c>
      <c r="F753" s="28" t="s">
        <v>446</v>
      </c>
      <c r="G753" s="20">
        <v>1</v>
      </c>
      <c r="H753" s="29">
        <v>5815</v>
      </c>
      <c r="I753" s="29">
        <v>5815</v>
      </c>
      <c r="J753" s="22" t="s">
        <v>14</v>
      </c>
    </row>
    <row r="754" spans="3:10" s="1" customFormat="1" ht="15">
      <c r="C754" s="16">
        <v>41355</v>
      </c>
      <c r="D754" s="18">
        <v>167694</v>
      </c>
      <c r="E754" s="18" t="s">
        <v>12</v>
      </c>
      <c r="F754" s="28" t="s">
        <v>446</v>
      </c>
      <c r="G754" s="20">
        <v>1</v>
      </c>
      <c r="H754" s="29">
        <v>5815</v>
      </c>
      <c r="I754" s="29">
        <v>5815</v>
      </c>
      <c r="J754" s="22" t="s">
        <v>14</v>
      </c>
    </row>
    <row r="755" spans="3:10" s="1" customFormat="1" ht="15">
      <c r="C755" s="16">
        <v>41355</v>
      </c>
      <c r="D755" s="18">
        <v>167695</v>
      </c>
      <c r="E755" s="18" t="s">
        <v>12</v>
      </c>
      <c r="F755" s="28" t="s">
        <v>446</v>
      </c>
      <c r="G755" s="20">
        <v>1</v>
      </c>
      <c r="H755" s="29">
        <v>5815</v>
      </c>
      <c r="I755" s="29">
        <v>5815</v>
      </c>
      <c r="J755" s="22" t="s">
        <v>14</v>
      </c>
    </row>
    <row r="756" spans="3:10" s="1" customFormat="1" ht="15">
      <c r="C756" s="16">
        <v>41355</v>
      </c>
      <c r="D756" s="18">
        <v>167696</v>
      </c>
      <c r="E756" s="18" t="s">
        <v>12</v>
      </c>
      <c r="F756" s="28" t="s">
        <v>446</v>
      </c>
      <c r="G756" s="20">
        <v>1</v>
      </c>
      <c r="H756" s="29">
        <v>5815</v>
      </c>
      <c r="I756" s="29">
        <v>5815</v>
      </c>
      <c r="J756" s="22" t="s">
        <v>14</v>
      </c>
    </row>
    <row r="757" spans="3:10" s="1" customFormat="1" ht="15">
      <c r="C757" s="16">
        <v>41355</v>
      </c>
      <c r="D757" s="18">
        <v>167717</v>
      </c>
      <c r="E757" s="18" t="s">
        <v>12</v>
      </c>
      <c r="F757" s="28" t="s">
        <v>446</v>
      </c>
      <c r="G757" s="20">
        <v>1</v>
      </c>
      <c r="H757" s="29">
        <v>5815</v>
      </c>
      <c r="I757" s="29">
        <v>5815</v>
      </c>
      <c r="J757" s="22" t="s">
        <v>14</v>
      </c>
    </row>
    <row r="758" spans="3:10" s="1" customFormat="1" ht="15">
      <c r="C758" s="16">
        <v>41355</v>
      </c>
      <c r="D758" s="18">
        <v>167727</v>
      </c>
      <c r="E758" s="18" t="s">
        <v>12</v>
      </c>
      <c r="F758" s="28" t="s">
        <v>446</v>
      </c>
      <c r="G758" s="20">
        <v>1</v>
      </c>
      <c r="H758" s="29">
        <v>5815</v>
      </c>
      <c r="I758" s="29">
        <v>5815</v>
      </c>
      <c r="J758" s="22" t="s">
        <v>14</v>
      </c>
    </row>
    <row r="759" spans="3:10" s="1" customFormat="1" ht="15">
      <c r="C759" s="16">
        <v>41355</v>
      </c>
      <c r="D759" s="18">
        <v>167702</v>
      </c>
      <c r="E759" s="18" t="s">
        <v>12</v>
      </c>
      <c r="F759" s="28" t="s">
        <v>446</v>
      </c>
      <c r="G759" s="20">
        <v>1</v>
      </c>
      <c r="H759" s="29">
        <v>5815</v>
      </c>
      <c r="I759" s="29">
        <v>5815</v>
      </c>
      <c r="J759" s="22" t="s">
        <v>14</v>
      </c>
    </row>
    <row r="760" spans="3:10" s="1" customFormat="1" ht="15">
      <c r="C760" s="16">
        <v>41355</v>
      </c>
      <c r="D760" s="18">
        <v>167703</v>
      </c>
      <c r="E760" s="18" t="s">
        <v>12</v>
      </c>
      <c r="F760" s="28" t="s">
        <v>446</v>
      </c>
      <c r="G760" s="20">
        <v>1</v>
      </c>
      <c r="H760" s="29">
        <v>5815</v>
      </c>
      <c r="I760" s="29">
        <v>5815</v>
      </c>
      <c r="J760" s="22" t="s">
        <v>14</v>
      </c>
    </row>
    <row r="761" spans="3:10" s="1" customFormat="1" ht="15">
      <c r="C761" s="16">
        <v>41355</v>
      </c>
      <c r="D761" s="18">
        <v>167704</v>
      </c>
      <c r="E761" s="18" t="s">
        <v>12</v>
      </c>
      <c r="F761" s="28" t="s">
        <v>446</v>
      </c>
      <c r="G761" s="20">
        <v>1</v>
      </c>
      <c r="H761" s="29">
        <v>5815</v>
      </c>
      <c r="I761" s="29">
        <v>5815</v>
      </c>
      <c r="J761" s="22" t="s">
        <v>14</v>
      </c>
    </row>
    <row r="762" spans="3:10" s="1" customFormat="1" ht="15">
      <c r="C762" s="16">
        <v>41355</v>
      </c>
      <c r="D762" s="18">
        <v>167705</v>
      </c>
      <c r="E762" s="18" t="s">
        <v>12</v>
      </c>
      <c r="F762" s="28" t="s">
        <v>446</v>
      </c>
      <c r="G762" s="20">
        <v>1</v>
      </c>
      <c r="H762" s="29">
        <v>5815</v>
      </c>
      <c r="I762" s="29">
        <v>5815</v>
      </c>
      <c r="J762" s="22" t="s">
        <v>14</v>
      </c>
    </row>
    <row r="763" spans="3:10" s="1" customFormat="1" ht="15">
      <c r="C763" s="16">
        <v>41355</v>
      </c>
      <c r="D763" s="18">
        <v>167706</v>
      </c>
      <c r="E763" s="18" t="s">
        <v>12</v>
      </c>
      <c r="F763" s="28" t="s">
        <v>446</v>
      </c>
      <c r="G763" s="20">
        <v>1</v>
      </c>
      <c r="H763" s="29">
        <v>5815</v>
      </c>
      <c r="I763" s="29">
        <v>5815</v>
      </c>
      <c r="J763" s="22" t="s">
        <v>14</v>
      </c>
    </row>
    <row r="764" spans="3:10" s="1" customFormat="1" ht="15">
      <c r="C764" s="16">
        <v>41355</v>
      </c>
      <c r="D764" s="18">
        <v>167707</v>
      </c>
      <c r="E764" s="18" t="s">
        <v>12</v>
      </c>
      <c r="F764" s="28" t="s">
        <v>446</v>
      </c>
      <c r="G764" s="20">
        <v>1</v>
      </c>
      <c r="H764" s="29">
        <v>5815</v>
      </c>
      <c r="I764" s="29">
        <v>5815</v>
      </c>
      <c r="J764" s="22" t="s">
        <v>14</v>
      </c>
    </row>
    <row r="765" spans="3:10" s="1" customFormat="1" ht="15">
      <c r="C765" s="16">
        <v>41355</v>
      </c>
      <c r="D765" s="18">
        <v>167708</v>
      </c>
      <c r="E765" s="18" t="s">
        <v>12</v>
      </c>
      <c r="F765" s="28" t="s">
        <v>446</v>
      </c>
      <c r="G765" s="20">
        <v>1</v>
      </c>
      <c r="H765" s="29">
        <v>5815</v>
      </c>
      <c r="I765" s="29">
        <v>5815</v>
      </c>
      <c r="J765" s="22" t="s">
        <v>14</v>
      </c>
    </row>
    <row r="766" spans="3:10" s="1" customFormat="1" ht="15">
      <c r="C766" s="16">
        <v>41355</v>
      </c>
      <c r="D766" s="18">
        <v>167709</v>
      </c>
      <c r="E766" s="18" t="s">
        <v>12</v>
      </c>
      <c r="F766" s="28" t="s">
        <v>446</v>
      </c>
      <c r="G766" s="20">
        <v>1</v>
      </c>
      <c r="H766" s="29">
        <v>5815</v>
      </c>
      <c r="I766" s="29">
        <v>5815</v>
      </c>
      <c r="J766" s="22" t="s">
        <v>14</v>
      </c>
    </row>
    <row r="767" spans="3:10" s="1" customFormat="1" ht="15">
      <c r="C767" s="16">
        <v>41355</v>
      </c>
      <c r="D767" s="18">
        <v>167710</v>
      </c>
      <c r="E767" s="18" t="s">
        <v>12</v>
      </c>
      <c r="F767" s="28" t="s">
        <v>446</v>
      </c>
      <c r="G767" s="20">
        <v>1</v>
      </c>
      <c r="H767" s="29">
        <v>5815</v>
      </c>
      <c r="I767" s="29">
        <v>5815</v>
      </c>
      <c r="J767" s="22" t="s">
        <v>14</v>
      </c>
    </row>
    <row r="768" spans="3:10" s="1" customFormat="1" ht="15">
      <c r="C768" s="16">
        <v>41355</v>
      </c>
      <c r="D768" s="18">
        <v>167711</v>
      </c>
      <c r="E768" s="18" t="s">
        <v>12</v>
      </c>
      <c r="F768" s="28" t="s">
        <v>446</v>
      </c>
      <c r="G768" s="20">
        <v>1</v>
      </c>
      <c r="H768" s="29">
        <v>5815</v>
      </c>
      <c r="I768" s="29">
        <v>5815</v>
      </c>
      <c r="J768" s="22" t="s">
        <v>14</v>
      </c>
    </row>
    <row r="769" spans="3:10" s="1" customFormat="1" ht="15">
      <c r="C769" s="16">
        <v>41355</v>
      </c>
      <c r="D769" s="18">
        <v>167712</v>
      </c>
      <c r="E769" s="18" t="s">
        <v>12</v>
      </c>
      <c r="F769" s="28" t="s">
        <v>446</v>
      </c>
      <c r="G769" s="20">
        <v>1</v>
      </c>
      <c r="H769" s="29">
        <v>5815</v>
      </c>
      <c r="I769" s="29">
        <v>5815</v>
      </c>
      <c r="J769" s="22" t="s">
        <v>14</v>
      </c>
    </row>
    <row r="770" spans="3:10" s="1" customFormat="1" ht="15">
      <c r="C770" s="16">
        <v>41355</v>
      </c>
      <c r="D770" s="18">
        <v>167713</v>
      </c>
      <c r="E770" s="18" t="s">
        <v>12</v>
      </c>
      <c r="F770" s="28" t="s">
        <v>446</v>
      </c>
      <c r="G770" s="20">
        <v>1</v>
      </c>
      <c r="H770" s="29">
        <v>5815</v>
      </c>
      <c r="I770" s="29">
        <v>5815</v>
      </c>
      <c r="J770" s="22" t="s">
        <v>14</v>
      </c>
    </row>
    <row r="771" spans="3:10" s="1" customFormat="1" ht="15">
      <c r="C771" s="16">
        <v>41355</v>
      </c>
      <c r="D771" s="18">
        <v>167714</v>
      </c>
      <c r="E771" s="18" t="s">
        <v>12</v>
      </c>
      <c r="F771" s="28" t="s">
        <v>446</v>
      </c>
      <c r="G771" s="20">
        <v>1</v>
      </c>
      <c r="H771" s="29">
        <v>5815</v>
      </c>
      <c r="I771" s="29">
        <v>5815</v>
      </c>
      <c r="J771" s="22" t="s">
        <v>14</v>
      </c>
    </row>
    <row r="772" spans="3:10" s="1" customFormat="1" ht="15">
      <c r="C772" s="16">
        <v>41355</v>
      </c>
      <c r="D772" s="18">
        <v>167715</v>
      </c>
      <c r="E772" s="18" t="s">
        <v>12</v>
      </c>
      <c r="F772" s="28" t="s">
        <v>446</v>
      </c>
      <c r="G772" s="20">
        <v>1</v>
      </c>
      <c r="H772" s="29">
        <v>5815</v>
      </c>
      <c r="I772" s="29">
        <v>5815</v>
      </c>
      <c r="J772" s="22" t="s">
        <v>14</v>
      </c>
    </row>
    <row r="773" spans="3:10" s="1" customFormat="1" ht="15">
      <c r="C773" s="16">
        <v>41355</v>
      </c>
      <c r="D773" s="18">
        <v>167716</v>
      </c>
      <c r="E773" s="18" t="s">
        <v>12</v>
      </c>
      <c r="F773" s="28" t="s">
        <v>446</v>
      </c>
      <c r="G773" s="20">
        <v>1</v>
      </c>
      <c r="H773" s="29">
        <v>5815</v>
      </c>
      <c r="I773" s="29">
        <v>5815</v>
      </c>
      <c r="J773" s="22" t="s">
        <v>14</v>
      </c>
    </row>
    <row r="774" spans="3:10" s="1" customFormat="1" ht="15">
      <c r="C774" s="16">
        <v>41355</v>
      </c>
      <c r="D774" s="18">
        <v>167718</v>
      </c>
      <c r="E774" s="18" t="s">
        <v>12</v>
      </c>
      <c r="F774" s="28" t="s">
        <v>446</v>
      </c>
      <c r="G774" s="20">
        <v>1</v>
      </c>
      <c r="H774" s="29">
        <v>5815</v>
      </c>
      <c r="I774" s="29">
        <v>5815</v>
      </c>
      <c r="J774" s="22" t="s">
        <v>14</v>
      </c>
    </row>
    <row r="775" spans="3:10" s="1" customFormat="1" ht="15">
      <c r="C775" s="16">
        <v>41355</v>
      </c>
      <c r="D775" s="18">
        <v>167722</v>
      </c>
      <c r="E775" s="18" t="s">
        <v>12</v>
      </c>
      <c r="F775" s="28" t="s">
        <v>446</v>
      </c>
      <c r="G775" s="20">
        <v>1</v>
      </c>
      <c r="H775" s="29">
        <v>5815</v>
      </c>
      <c r="I775" s="29">
        <v>5815</v>
      </c>
      <c r="J775" s="22" t="s">
        <v>14</v>
      </c>
    </row>
    <row r="776" spans="3:10" s="1" customFormat="1" ht="15">
      <c r="C776" s="16">
        <v>41355</v>
      </c>
      <c r="D776" s="18">
        <v>167719</v>
      </c>
      <c r="E776" s="18" t="s">
        <v>12</v>
      </c>
      <c r="F776" s="28" t="s">
        <v>446</v>
      </c>
      <c r="G776" s="20">
        <v>1</v>
      </c>
      <c r="H776" s="29">
        <v>5815</v>
      </c>
      <c r="I776" s="29">
        <v>5815</v>
      </c>
      <c r="J776" s="22" t="s">
        <v>14</v>
      </c>
    </row>
    <row r="777" spans="3:10" s="1" customFormat="1" ht="15">
      <c r="C777" s="16">
        <v>41355</v>
      </c>
      <c r="D777" s="18">
        <v>167744</v>
      </c>
      <c r="E777" s="18" t="s">
        <v>12</v>
      </c>
      <c r="F777" s="28" t="s">
        <v>446</v>
      </c>
      <c r="G777" s="20">
        <v>1</v>
      </c>
      <c r="H777" s="29">
        <v>5815</v>
      </c>
      <c r="I777" s="29">
        <v>5815</v>
      </c>
      <c r="J777" s="22" t="s">
        <v>14</v>
      </c>
    </row>
    <row r="778" spans="3:10" s="1" customFormat="1" ht="15">
      <c r="C778" s="16">
        <v>41355</v>
      </c>
      <c r="D778" s="18">
        <v>167743</v>
      </c>
      <c r="E778" s="18" t="s">
        <v>12</v>
      </c>
      <c r="F778" s="28" t="s">
        <v>446</v>
      </c>
      <c r="G778" s="20">
        <v>1</v>
      </c>
      <c r="H778" s="29">
        <v>5815</v>
      </c>
      <c r="I778" s="29">
        <v>5815</v>
      </c>
      <c r="J778" s="22" t="s">
        <v>14</v>
      </c>
    </row>
    <row r="779" spans="3:10" s="1" customFormat="1" ht="15">
      <c r="C779" s="16">
        <v>41355</v>
      </c>
      <c r="D779" s="18"/>
      <c r="E779" s="18" t="s">
        <v>12</v>
      </c>
      <c r="F779" s="28" t="s">
        <v>446</v>
      </c>
      <c r="G779" s="20">
        <v>1</v>
      </c>
      <c r="H779" s="29">
        <v>5815</v>
      </c>
      <c r="I779" s="29">
        <v>5815</v>
      </c>
      <c r="J779" s="22" t="s">
        <v>14</v>
      </c>
    </row>
    <row r="780" spans="3:10" s="1" customFormat="1" ht="15">
      <c r="C780" s="16">
        <v>41355</v>
      </c>
      <c r="D780" s="18"/>
      <c r="E780" s="18" t="s">
        <v>12</v>
      </c>
      <c r="F780" s="28" t="s">
        <v>446</v>
      </c>
      <c r="G780" s="20">
        <v>1</v>
      </c>
      <c r="H780" s="29">
        <v>5815</v>
      </c>
      <c r="I780" s="29">
        <v>5815</v>
      </c>
      <c r="J780" s="22" t="s">
        <v>14</v>
      </c>
    </row>
    <row r="781" spans="3:10" s="1" customFormat="1" ht="15">
      <c r="C781" s="16">
        <v>41355</v>
      </c>
      <c r="D781" s="18"/>
      <c r="E781" s="18" t="s">
        <v>12</v>
      </c>
      <c r="F781" s="28" t="s">
        <v>446</v>
      </c>
      <c r="G781" s="20">
        <v>1</v>
      </c>
      <c r="H781" s="29">
        <v>5815</v>
      </c>
      <c r="I781" s="29">
        <v>5815</v>
      </c>
      <c r="J781" s="22" t="s">
        <v>14</v>
      </c>
    </row>
    <row r="782" spans="3:10" s="1" customFormat="1" ht="15">
      <c r="C782" s="16">
        <v>41355</v>
      </c>
      <c r="D782" s="18">
        <v>167661</v>
      </c>
      <c r="E782" s="18" t="s">
        <v>12</v>
      </c>
      <c r="F782" s="28" t="s">
        <v>446</v>
      </c>
      <c r="G782" s="20">
        <v>1</v>
      </c>
      <c r="H782" s="29">
        <v>5815</v>
      </c>
      <c r="I782" s="29">
        <v>5815</v>
      </c>
      <c r="J782" s="22" t="s">
        <v>14</v>
      </c>
    </row>
    <row r="783" spans="3:10" s="1" customFormat="1" ht="15">
      <c r="C783" s="16">
        <v>41355</v>
      </c>
      <c r="D783" s="18">
        <v>167660</v>
      </c>
      <c r="E783" s="18" t="s">
        <v>12</v>
      </c>
      <c r="F783" s="28" t="s">
        <v>448</v>
      </c>
      <c r="G783" s="20">
        <v>1</v>
      </c>
      <c r="H783" s="29">
        <v>31420.09</v>
      </c>
      <c r="I783" s="29">
        <v>31420.09</v>
      </c>
      <c r="J783" s="22" t="s">
        <v>14</v>
      </c>
    </row>
    <row r="784" spans="3:10" s="1" customFormat="1" ht="15">
      <c r="C784" s="16">
        <v>41355</v>
      </c>
      <c r="D784" s="18">
        <v>167662</v>
      </c>
      <c r="E784" s="18" t="s">
        <v>12</v>
      </c>
      <c r="F784" s="28" t="s">
        <v>448</v>
      </c>
      <c r="G784" s="20">
        <v>1</v>
      </c>
      <c r="H784" s="29">
        <v>31420.09</v>
      </c>
      <c r="I784" s="29">
        <v>31420.09</v>
      </c>
      <c r="J784" s="22" t="s">
        <v>14</v>
      </c>
    </row>
    <row r="785" spans="3:10" s="1" customFormat="1" ht="15">
      <c r="C785" s="16">
        <v>41355</v>
      </c>
      <c r="D785" s="18">
        <v>167663</v>
      </c>
      <c r="E785" s="18" t="s">
        <v>12</v>
      </c>
      <c r="F785" s="28" t="s">
        <v>448</v>
      </c>
      <c r="G785" s="20">
        <v>1</v>
      </c>
      <c r="H785" s="29">
        <v>31420.09</v>
      </c>
      <c r="I785" s="29">
        <v>31420.09</v>
      </c>
      <c r="J785" s="22" t="s">
        <v>14</v>
      </c>
    </row>
    <row r="786" spans="3:10" s="1" customFormat="1" ht="15">
      <c r="C786" s="16">
        <v>41355</v>
      </c>
      <c r="D786" s="18">
        <v>167664</v>
      </c>
      <c r="E786" s="18" t="s">
        <v>12</v>
      </c>
      <c r="F786" s="28" t="s">
        <v>448</v>
      </c>
      <c r="G786" s="20">
        <v>1</v>
      </c>
      <c r="H786" s="29">
        <v>31420.09</v>
      </c>
      <c r="I786" s="29">
        <v>31420.09</v>
      </c>
      <c r="J786" s="22" t="s">
        <v>14</v>
      </c>
    </row>
    <row r="787" spans="3:10" s="1" customFormat="1" ht="15">
      <c r="C787" s="16">
        <v>41355</v>
      </c>
      <c r="D787" s="18">
        <v>167720</v>
      </c>
      <c r="E787" s="18" t="s">
        <v>12</v>
      </c>
      <c r="F787" s="28" t="s">
        <v>448</v>
      </c>
      <c r="G787" s="20">
        <v>1</v>
      </c>
      <c r="H787" s="29">
        <v>31420.09</v>
      </c>
      <c r="I787" s="29">
        <v>31420.09</v>
      </c>
      <c r="J787" s="22" t="s">
        <v>14</v>
      </c>
    </row>
    <row r="788" spans="3:10" s="1" customFormat="1" ht="15">
      <c r="C788" s="16">
        <v>41355</v>
      </c>
      <c r="D788" s="18">
        <v>167723</v>
      </c>
      <c r="E788" s="18" t="s">
        <v>12</v>
      </c>
      <c r="F788" s="28" t="s">
        <v>448</v>
      </c>
      <c r="G788" s="20">
        <v>1</v>
      </c>
      <c r="H788" s="29">
        <v>31420.09</v>
      </c>
      <c r="I788" s="29">
        <v>31420.09</v>
      </c>
      <c r="J788" s="22" t="s">
        <v>14</v>
      </c>
    </row>
    <row r="789" spans="3:10" s="1" customFormat="1" ht="15">
      <c r="C789" s="16">
        <v>41355</v>
      </c>
      <c r="D789" s="18">
        <v>167724</v>
      </c>
      <c r="E789" s="18" t="s">
        <v>12</v>
      </c>
      <c r="F789" s="28" t="s">
        <v>448</v>
      </c>
      <c r="G789" s="20">
        <v>1</v>
      </c>
      <c r="H789" s="29">
        <v>31420.09</v>
      </c>
      <c r="I789" s="29">
        <v>31420.09</v>
      </c>
      <c r="J789" s="22" t="s">
        <v>14</v>
      </c>
    </row>
    <row r="790" spans="3:10" s="1" customFormat="1" ht="15">
      <c r="C790" s="16">
        <v>41355</v>
      </c>
      <c r="D790" s="18">
        <v>167725</v>
      </c>
      <c r="E790" s="18" t="s">
        <v>12</v>
      </c>
      <c r="F790" s="28" t="s">
        <v>448</v>
      </c>
      <c r="G790" s="20">
        <v>1</v>
      </c>
      <c r="H790" s="29">
        <v>31420.09</v>
      </c>
      <c r="I790" s="29">
        <v>31420.09</v>
      </c>
      <c r="J790" s="22" t="s">
        <v>14</v>
      </c>
    </row>
    <row r="791" spans="3:10" s="1" customFormat="1" ht="15">
      <c r="C791" s="16">
        <v>41355</v>
      </c>
      <c r="D791" s="18">
        <v>167726</v>
      </c>
      <c r="E791" s="18" t="s">
        <v>12</v>
      </c>
      <c r="F791" s="28" t="s">
        <v>448</v>
      </c>
      <c r="G791" s="20">
        <v>1</v>
      </c>
      <c r="H791" s="29">
        <v>31420.09</v>
      </c>
      <c r="I791" s="29">
        <v>31420.09</v>
      </c>
      <c r="J791" s="22" t="s">
        <v>14</v>
      </c>
    </row>
    <row r="792" spans="3:10" s="1" customFormat="1" ht="15">
      <c r="C792" s="16">
        <v>41355</v>
      </c>
      <c r="D792" s="18">
        <v>167727</v>
      </c>
      <c r="E792" s="18" t="s">
        <v>12</v>
      </c>
      <c r="F792" s="28" t="s">
        <v>448</v>
      </c>
      <c r="G792" s="20">
        <v>1</v>
      </c>
      <c r="H792" s="29">
        <v>31420.09</v>
      </c>
      <c r="I792" s="29">
        <v>31420.09</v>
      </c>
      <c r="J792" s="22" t="s">
        <v>14</v>
      </c>
    </row>
    <row r="793" spans="3:10" s="1" customFormat="1" ht="15">
      <c r="C793" s="16">
        <v>41355</v>
      </c>
      <c r="D793" s="18">
        <v>167728</v>
      </c>
      <c r="E793" s="18" t="s">
        <v>12</v>
      </c>
      <c r="F793" s="28" t="s">
        <v>448</v>
      </c>
      <c r="G793" s="20">
        <v>1</v>
      </c>
      <c r="H793" s="29">
        <v>31420.09</v>
      </c>
      <c r="I793" s="29">
        <v>31420.09</v>
      </c>
      <c r="J793" s="22" t="s">
        <v>14</v>
      </c>
    </row>
    <row r="794" spans="3:10" s="1" customFormat="1" ht="15">
      <c r="C794" s="16">
        <v>41355</v>
      </c>
      <c r="D794" s="18">
        <v>167729</v>
      </c>
      <c r="E794" s="18" t="s">
        <v>12</v>
      </c>
      <c r="F794" s="28" t="s">
        <v>448</v>
      </c>
      <c r="G794" s="20">
        <v>1</v>
      </c>
      <c r="H794" s="29">
        <v>31420.09</v>
      </c>
      <c r="I794" s="29">
        <v>31420.09</v>
      </c>
      <c r="J794" s="22" t="s">
        <v>14</v>
      </c>
    </row>
    <row r="795" spans="3:10" s="1" customFormat="1" ht="15">
      <c r="C795" s="16">
        <v>41355</v>
      </c>
      <c r="D795" s="18">
        <v>167730</v>
      </c>
      <c r="E795" s="18" t="s">
        <v>12</v>
      </c>
      <c r="F795" s="28" t="s">
        <v>448</v>
      </c>
      <c r="G795" s="20">
        <v>1</v>
      </c>
      <c r="H795" s="29">
        <v>31420.080000000002</v>
      </c>
      <c r="I795" s="29">
        <v>31420.080000000002</v>
      </c>
      <c r="J795" s="22" t="s">
        <v>14</v>
      </c>
    </row>
    <row r="796" spans="3:10" s="1" customFormat="1" ht="15">
      <c r="C796" s="16">
        <v>41355</v>
      </c>
      <c r="D796" s="18">
        <v>167731</v>
      </c>
      <c r="E796" s="18" t="s">
        <v>12</v>
      </c>
      <c r="F796" s="28" t="s">
        <v>448</v>
      </c>
      <c r="G796" s="20">
        <v>1</v>
      </c>
      <c r="H796" s="29">
        <v>31420.080000000002</v>
      </c>
      <c r="I796" s="29">
        <v>31420.080000000002</v>
      </c>
      <c r="J796" s="22" t="s">
        <v>14</v>
      </c>
    </row>
    <row r="797" spans="3:10" s="1" customFormat="1" ht="15">
      <c r="C797" s="16">
        <v>41355</v>
      </c>
      <c r="D797" s="18">
        <v>167732</v>
      </c>
      <c r="E797" s="18" t="s">
        <v>12</v>
      </c>
      <c r="F797" s="28" t="s">
        <v>448</v>
      </c>
      <c r="G797" s="20">
        <v>1</v>
      </c>
      <c r="H797" s="29">
        <v>31420.080000000002</v>
      </c>
      <c r="I797" s="29">
        <v>31420.080000000002</v>
      </c>
      <c r="J797" s="22" t="s">
        <v>14</v>
      </c>
    </row>
    <row r="798" spans="3:10" s="1" customFormat="1" ht="15">
      <c r="C798" s="16">
        <v>41355</v>
      </c>
      <c r="D798" s="18">
        <v>167733</v>
      </c>
      <c r="E798" s="18" t="s">
        <v>12</v>
      </c>
      <c r="F798" s="28" t="s">
        <v>448</v>
      </c>
      <c r="G798" s="20">
        <v>1</v>
      </c>
      <c r="H798" s="29">
        <v>31420.080000000002</v>
      </c>
      <c r="I798" s="29">
        <v>31420.080000000002</v>
      </c>
      <c r="J798" s="22" t="s">
        <v>14</v>
      </c>
    </row>
    <row r="799" spans="3:10" s="1" customFormat="1" ht="15">
      <c r="C799" s="16">
        <v>41355</v>
      </c>
      <c r="D799" s="18">
        <v>167734</v>
      </c>
      <c r="E799" s="18" t="s">
        <v>12</v>
      </c>
      <c r="F799" s="28" t="s">
        <v>448</v>
      </c>
      <c r="G799" s="20">
        <v>1</v>
      </c>
      <c r="H799" s="29">
        <v>31420.080000000002</v>
      </c>
      <c r="I799" s="29">
        <v>31420.080000000002</v>
      </c>
      <c r="J799" s="22" t="s">
        <v>14</v>
      </c>
    </row>
    <row r="800" spans="3:10" s="1" customFormat="1" ht="15">
      <c r="C800" s="16">
        <v>41355</v>
      </c>
      <c r="D800" s="18">
        <v>167735</v>
      </c>
      <c r="E800" s="18" t="s">
        <v>12</v>
      </c>
      <c r="F800" s="28" t="s">
        <v>448</v>
      </c>
      <c r="G800" s="20">
        <v>1</v>
      </c>
      <c r="H800" s="29">
        <v>31420.080000000002</v>
      </c>
      <c r="I800" s="29">
        <v>31420.080000000002</v>
      </c>
      <c r="J800" s="22" t="s">
        <v>14</v>
      </c>
    </row>
    <row r="801" spans="3:10" s="1" customFormat="1" ht="15">
      <c r="C801" s="16">
        <v>41355</v>
      </c>
      <c r="D801" s="18">
        <v>167736</v>
      </c>
      <c r="E801" s="18" t="s">
        <v>12</v>
      </c>
      <c r="F801" s="28" t="s">
        <v>448</v>
      </c>
      <c r="G801" s="20">
        <v>1</v>
      </c>
      <c r="H801" s="29">
        <v>31420.09</v>
      </c>
      <c r="I801" s="29">
        <v>31420.09</v>
      </c>
      <c r="J801" s="22" t="s">
        <v>14</v>
      </c>
    </row>
    <row r="802" spans="3:10" s="1" customFormat="1" ht="15">
      <c r="C802" s="16">
        <v>41355</v>
      </c>
      <c r="D802" s="18">
        <v>167737</v>
      </c>
      <c r="E802" s="18" t="s">
        <v>12</v>
      </c>
      <c r="F802" s="28" t="s">
        <v>448</v>
      </c>
      <c r="G802" s="20">
        <v>1</v>
      </c>
      <c r="H802" s="29">
        <v>31420.09</v>
      </c>
      <c r="I802" s="29">
        <v>31420.09</v>
      </c>
      <c r="J802" s="22" t="s">
        <v>14</v>
      </c>
    </row>
    <row r="803" spans="3:10" s="1" customFormat="1" ht="15">
      <c r="C803" s="16">
        <v>41355</v>
      </c>
      <c r="D803" s="18">
        <v>167738</v>
      </c>
      <c r="E803" s="18" t="s">
        <v>12</v>
      </c>
      <c r="F803" s="28" t="s">
        <v>449</v>
      </c>
      <c r="G803" s="20">
        <v>1</v>
      </c>
      <c r="H803" s="29">
        <v>31420.09</v>
      </c>
      <c r="I803" s="29">
        <v>31420.09</v>
      </c>
      <c r="J803" s="22" t="s">
        <v>14</v>
      </c>
    </row>
    <row r="804" spans="3:10" s="1" customFormat="1" ht="15">
      <c r="C804" s="16">
        <v>41355</v>
      </c>
      <c r="D804" s="18">
        <v>167739</v>
      </c>
      <c r="E804" s="18" t="s">
        <v>12</v>
      </c>
      <c r="F804" s="28" t="s">
        <v>449</v>
      </c>
      <c r="G804" s="20">
        <v>1</v>
      </c>
      <c r="H804" s="29">
        <v>31420.09</v>
      </c>
      <c r="I804" s="29">
        <v>31420.09</v>
      </c>
      <c r="J804" s="22" t="s">
        <v>14</v>
      </c>
    </row>
    <row r="805" spans="3:10" s="1" customFormat="1" ht="15">
      <c r="C805" s="16">
        <v>41355</v>
      </c>
      <c r="D805" s="18">
        <v>167740</v>
      </c>
      <c r="E805" s="18" t="s">
        <v>12</v>
      </c>
      <c r="F805" s="28" t="s">
        <v>449</v>
      </c>
      <c r="G805" s="20">
        <v>1</v>
      </c>
      <c r="H805" s="29">
        <v>31420.09</v>
      </c>
      <c r="I805" s="29">
        <v>31420.09</v>
      </c>
      <c r="J805" s="22" t="s">
        <v>14</v>
      </c>
    </row>
    <row r="806" spans="3:10" s="1" customFormat="1" ht="15">
      <c r="C806" s="16">
        <v>41355</v>
      </c>
      <c r="D806" s="18">
        <v>167741</v>
      </c>
      <c r="E806" s="18" t="s">
        <v>12</v>
      </c>
      <c r="F806" s="28" t="s">
        <v>449</v>
      </c>
      <c r="G806" s="20">
        <v>1</v>
      </c>
      <c r="H806" s="29">
        <v>31420.09</v>
      </c>
      <c r="I806" s="29">
        <v>31420.09</v>
      </c>
      <c r="J806" s="22" t="s">
        <v>14</v>
      </c>
    </row>
    <row r="807" spans="3:10" s="1" customFormat="1" ht="15">
      <c r="C807" s="16">
        <v>41355</v>
      </c>
      <c r="D807" s="18">
        <v>167668</v>
      </c>
      <c r="E807" s="18" t="s">
        <v>12</v>
      </c>
      <c r="F807" s="28" t="s">
        <v>449</v>
      </c>
      <c r="G807" s="20">
        <v>1</v>
      </c>
      <c r="H807" s="29">
        <v>31420.09</v>
      </c>
      <c r="I807" s="29">
        <v>31420.09</v>
      </c>
      <c r="J807" s="22" t="s">
        <v>14</v>
      </c>
    </row>
    <row r="808" spans="3:10" s="1" customFormat="1" ht="15">
      <c r="C808" s="16">
        <v>41355</v>
      </c>
      <c r="D808" s="18">
        <v>167669</v>
      </c>
      <c r="E808" s="18" t="s">
        <v>12</v>
      </c>
      <c r="F808" s="28" t="s">
        <v>449</v>
      </c>
      <c r="G808" s="20">
        <v>1</v>
      </c>
      <c r="H808" s="29">
        <v>31420.09</v>
      </c>
      <c r="I808" s="29">
        <v>31420.09</v>
      </c>
      <c r="J808" s="22" t="s">
        <v>14</v>
      </c>
    </row>
    <row r="809" spans="3:10" s="1" customFormat="1" ht="15">
      <c r="C809" s="16">
        <v>41355</v>
      </c>
      <c r="D809" s="18">
        <v>167670</v>
      </c>
      <c r="E809" s="18" t="s">
        <v>12</v>
      </c>
      <c r="F809" s="28" t="s">
        <v>449</v>
      </c>
      <c r="G809" s="20">
        <v>1</v>
      </c>
      <c r="H809" s="29">
        <v>31420.09</v>
      </c>
      <c r="I809" s="29">
        <v>31420.09</v>
      </c>
      <c r="J809" s="22" t="s">
        <v>14</v>
      </c>
    </row>
    <row r="810" spans="3:10" s="1" customFormat="1" ht="15">
      <c r="C810" s="16">
        <v>41355</v>
      </c>
      <c r="D810" s="18">
        <v>167671</v>
      </c>
      <c r="E810" s="18" t="s">
        <v>12</v>
      </c>
      <c r="F810" s="28" t="s">
        <v>449</v>
      </c>
      <c r="G810" s="20">
        <v>1</v>
      </c>
      <c r="H810" s="29">
        <v>31420.09</v>
      </c>
      <c r="I810" s="29">
        <v>31420.09</v>
      </c>
      <c r="J810" s="22" t="s">
        <v>14</v>
      </c>
    </row>
    <row r="811" spans="3:10" s="1" customFormat="1" ht="15">
      <c r="C811" s="16">
        <v>41355</v>
      </c>
      <c r="D811" s="18">
        <v>167672</v>
      </c>
      <c r="E811" s="18" t="s">
        <v>12</v>
      </c>
      <c r="F811" s="28" t="s">
        <v>449</v>
      </c>
      <c r="G811" s="20">
        <v>1</v>
      </c>
      <c r="H811" s="29">
        <v>31420.09</v>
      </c>
      <c r="I811" s="29">
        <v>31420.09</v>
      </c>
      <c r="J811" s="22" t="s">
        <v>14</v>
      </c>
    </row>
    <row r="812" spans="3:10" s="1" customFormat="1" ht="15">
      <c r="C812" s="16">
        <v>41355</v>
      </c>
      <c r="D812" s="18">
        <v>167673</v>
      </c>
      <c r="E812" s="18" t="s">
        <v>12</v>
      </c>
      <c r="F812" s="28" t="s">
        <v>449</v>
      </c>
      <c r="G812" s="20">
        <v>1</v>
      </c>
      <c r="H812" s="29">
        <v>31420.09</v>
      </c>
      <c r="I812" s="29">
        <v>31420.09</v>
      </c>
      <c r="J812" s="22" t="s">
        <v>14</v>
      </c>
    </row>
    <row r="813" spans="3:10" s="1" customFormat="1" ht="15">
      <c r="C813" s="16">
        <v>41355</v>
      </c>
      <c r="D813" s="18">
        <v>167674</v>
      </c>
      <c r="E813" s="18" t="s">
        <v>12</v>
      </c>
      <c r="F813" s="28" t="s">
        <v>449</v>
      </c>
      <c r="G813" s="20">
        <v>1</v>
      </c>
      <c r="H813" s="29">
        <v>31420.09</v>
      </c>
      <c r="I813" s="29">
        <v>31420.09</v>
      </c>
      <c r="J813" s="22" t="s">
        <v>14</v>
      </c>
    </row>
    <row r="814" spans="3:10" s="1" customFormat="1" ht="15">
      <c r="C814" s="16">
        <v>41355</v>
      </c>
      <c r="D814" s="18">
        <v>167675</v>
      </c>
      <c r="E814" s="18" t="s">
        <v>12</v>
      </c>
      <c r="F814" s="28" t="s">
        <v>449</v>
      </c>
      <c r="G814" s="20">
        <v>1</v>
      </c>
      <c r="H814" s="29">
        <v>31420.09</v>
      </c>
      <c r="I814" s="29">
        <v>31420.09</v>
      </c>
      <c r="J814" s="22" t="s">
        <v>14</v>
      </c>
    </row>
    <row r="815" spans="3:10" s="1" customFormat="1" ht="15">
      <c r="C815" s="16">
        <v>41355</v>
      </c>
      <c r="D815" s="18">
        <v>167676</v>
      </c>
      <c r="E815" s="18" t="s">
        <v>12</v>
      </c>
      <c r="F815" s="28" t="s">
        <v>449</v>
      </c>
      <c r="G815" s="20">
        <v>1</v>
      </c>
      <c r="H815" s="29">
        <v>31420.09</v>
      </c>
      <c r="I815" s="29">
        <v>31420.09</v>
      </c>
      <c r="J815" s="22" t="s">
        <v>14</v>
      </c>
    </row>
    <row r="816" spans="3:10" s="1" customFormat="1" ht="15">
      <c r="C816" s="16">
        <v>41355</v>
      </c>
      <c r="D816" s="18">
        <v>167677</v>
      </c>
      <c r="E816" s="18" t="s">
        <v>12</v>
      </c>
      <c r="F816" s="28" t="s">
        <v>449</v>
      </c>
      <c r="G816" s="20">
        <v>1</v>
      </c>
      <c r="H816" s="29">
        <v>31420.09</v>
      </c>
      <c r="I816" s="29">
        <v>31420.09</v>
      </c>
      <c r="J816" s="22" t="s">
        <v>14</v>
      </c>
    </row>
    <row r="817" spans="3:10" s="1" customFormat="1" ht="15">
      <c r="C817" s="16">
        <v>41355</v>
      </c>
      <c r="D817" s="18">
        <v>167678</v>
      </c>
      <c r="E817" s="18" t="s">
        <v>12</v>
      </c>
      <c r="F817" s="28" t="s">
        <v>449</v>
      </c>
      <c r="G817" s="20">
        <v>1</v>
      </c>
      <c r="H817" s="29">
        <v>31420.09</v>
      </c>
      <c r="I817" s="29">
        <v>31420.09</v>
      </c>
      <c r="J817" s="22" t="s">
        <v>14</v>
      </c>
    </row>
    <row r="818" spans="3:10" s="1" customFormat="1" ht="15">
      <c r="C818" s="16">
        <v>41355</v>
      </c>
      <c r="D818" s="18">
        <v>167679</v>
      </c>
      <c r="E818" s="18" t="s">
        <v>12</v>
      </c>
      <c r="F818" s="28" t="s">
        <v>449</v>
      </c>
      <c r="G818" s="20">
        <v>1</v>
      </c>
      <c r="H818" s="29">
        <v>31420.09</v>
      </c>
      <c r="I818" s="29">
        <v>31420.09</v>
      </c>
      <c r="J818" s="22" t="s">
        <v>14</v>
      </c>
    </row>
    <row r="819" spans="3:10" s="1" customFormat="1" ht="15">
      <c r="C819" s="16">
        <v>41355</v>
      </c>
      <c r="D819" s="18">
        <v>167680</v>
      </c>
      <c r="E819" s="18" t="s">
        <v>12</v>
      </c>
      <c r="F819" s="28" t="s">
        <v>449</v>
      </c>
      <c r="G819" s="20">
        <v>1</v>
      </c>
      <c r="H819" s="29">
        <v>31420.09</v>
      </c>
      <c r="I819" s="29">
        <v>31420.09</v>
      </c>
      <c r="J819" s="22" t="s">
        <v>14</v>
      </c>
    </row>
    <row r="820" spans="3:10" s="1" customFormat="1" ht="15">
      <c r="C820" s="16">
        <v>41355</v>
      </c>
      <c r="D820" s="18">
        <v>167681</v>
      </c>
      <c r="E820" s="18" t="s">
        <v>12</v>
      </c>
      <c r="F820" s="28" t="s">
        <v>449</v>
      </c>
      <c r="G820" s="20">
        <v>1</v>
      </c>
      <c r="H820" s="29">
        <v>31420.09</v>
      </c>
      <c r="I820" s="29">
        <v>31420.09</v>
      </c>
      <c r="J820" s="22" t="s">
        <v>14</v>
      </c>
    </row>
    <row r="821" spans="3:10" s="1" customFormat="1" ht="15">
      <c r="C821" s="16">
        <v>41355</v>
      </c>
      <c r="D821" s="18">
        <v>167682</v>
      </c>
      <c r="E821" s="18" t="s">
        <v>12</v>
      </c>
      <c r="F821" s="28" t="s">
        <v>449</v>
      </c>
      <c r="G821" s="20">
        <v>1</v>
      </c>
      <c r="H821" s="29">
        <v>31420.09</v>
      </c>
      <c r="I821" s="29">
        <v>31420.09</v>
      </c>
      <c r="J821" s="22" t="s">
        <v>14</v>
      </c>
    </row>
    <row r="822" spans="3:10" s="1" customFormat="1" ht="15">
      <c r="C822" s="16">
        <v>41355</v>
      </c>
      <c r="D822" s="18">
        <v>167683</v>
      </c>
      <c r="E822" s="18" t="s">
        <v>12</v>
      </c>
      <c r="F822" s="28" t="s">
        <v>449</v>
      </c>
      <c r="G822" s="20">
        <v>1</v>
      </c>
      <c r="H822" s="29">
        <v>31420.09</v>
      </c>
      <c r="I822" s="29">
        <v>31420.09</v>
      </c>
      <c r="J822" s="22" t="s">
        <v>14</v>
      </c>
    </row>
    <row r="823" spans="3:10" s="1" customFormat="1" ht="15">
      <c r="C823" s="16">
        <v>41355</v>
      </c>
      <c r="D823" s="18">
        <v>167639</v>
      </c>
      <c r="E823" s="18" t="s">
        <v>12</v>
      </c>
      <c r="F823" s="28" t="s">
        <v>449</v>
      </c>
      <c r="G823" s="20">
        <v>1</v>
      </c>
      <c r="H823" s="29">
        <v>31420.09</v>
      </c>
      <c r="I823" s="29">
        <v>31420.09</v>
      </c>
      <c r="J823" s="22" t="s">
        <v>14</v>
      </c>
    </row>
    <row r="824" spans="3:10" s="1" customFormat="1" ht="15">
      <c r="C824" s="16">
        <v>41355</v>
      </c>
      <c r="D824" s="18">
        <v>167624</v>
      </c>
      <c r="E824" s="18" t="s">
        <v>12</v>
      </c>
      <c r="F824" s="28" t="s">
        <v>449</v>
      </c>
      <c r="G824" s="20">
        <v>1</v>
      </c>
      <c r="H824" s="29">
        <v>31420.09</v>
      </c>
      <c r="I824" s="29">
        <v>31420.09</v>
      </c>
      <c r="J824" s="22" t="s">
        <v>14</v>
      </c>
    </row>
    <row r="825" spans="3:10" s="1" customFormat="1" ht="15">
      <c r="C825" s="16">
        <v>41355</v>
      </c>
      <c r="D825" s="18">
        <v>167640</v>
      </c>
      <c r="E825" s="18" t="s">
        <v>12</v>
      </c>
      <c r="F825" s="28" t="s">
        <v>449</v>
      </c>
      <c r="G825" s="20">
        <v>1</v>
      </c>
      <c r="H825" s="29">
        <v>31420.09</v>
      </c>
      <c r="I825" s="29">
        <v>31420.09</v>
      </c>
      <c r="J825" s="22" t="s">
        <v>14</v>
      </c>
    </row>
    <row r="826" spans="3:10" s="1" customFormat="1" ht="15">
      <c r="C826" s="16">
        <v>41355</v>
      </c>
      <c r="D826" s="18">
        <v>167641</v>
      </c>
      <c r="E826" s="18" t="s">
        <v>12</v>
      </c>
      <c r="F826" s="28" t="s">
        <v>449</v>
      </c>
      <c r="G826" s="20">
        <v>1</v>
      </c>
      <c r="H826" s="29">
        <v>31420.09</v>
      </c>
      <c r="I826" s="29">
        <v>31420.09</v>
      </c>
      <c r="J826" s="22" t="s">
        <v>14</v>
      </c>
    </row>
    <row r="827" spans="3:10" s="1" customFormat="1" ht="15">
      <c r="C827" s="16">
        <v>41355</v>
      </c>
      <c r="D827" s="18">
        <v>167745</v>
      </c>
      <c r="E827" s="18" t="s">
        <v>12</v>
      </c>
      <c r="F827" s="28" t="s">
        <v>449</v>
      </c>
      <c r="G827" s="20">
        <v>1</v>
      </c>
      <c r="H827" s="29">
        <v>31420.09</v>
      </c>
      <c r="I827" s="29">
        <v>31420.09</v>
      </c>
      <c r="J827" s="22" t="s">
        <v>14</v>
      </c>
    </row>
    <row r="828" spans="3:10" s="1" customFormat="1" ht="15">
      <c r="C828" s="16">
        <v>41355</v>
      </c>
      <c r="D828" s="18">
        <v>167746</v>
      </c>
      <c r="E828" s="18" t="s">
        <v>12</v>
      </c>
      <c r="F828" s="28" t="s">
        <v>449</v>
      </c>
      <c r="G828" s="20">
        <v>1</v>
      </c>
      <c r="H828" s="29">
        <v>31420.09</v>
      </c>
      <c r="I828" s="29">
        <v>31420.09</v>
      </c>
      <c r="J828" s="22" t="s">
        <v>14</v>
      </c>
    </row>
    <row r="829" spans="3:10" s="1" customFormat="1" ht="15">
      <c r="C829" s="16">
        <v>41355</v>
      </c>
      <c r="D829" s="18"/>
      <c r="E829" s="18" t="s">
        <v>12</v>
      </c>
      <c r="F829" s="28" t="s">
        <v>449</v>
      </c>
      <c r="G829" s="20">
        <v>1</v>
      </c>
      <c r="H829" s="29">
        <v>31420.09</v>
      </c>
      <c r="I829" s="29">
        <v>31420.09</v>
      </c>
      <c r="J829" s="22" t="s">
        <v>14</v>
      </c>
    </row>
    <row r="830" spans="3:10" s="1" customFormat="1" ht="15">
      <c r="C830" s="16">
        <v>41355</v>
      </c>
      <c r="D830" s="18"/>
      <c r="E830" s="18" t="s">
        <v>12</v>
      </c>
      <c r="F830" s="28" t="s">
        <v>449</v>
      </c>
      <c r="G830" s="20">
        <v>1</v>
      </c>
      <c r="H830" s="29">
        <v>31420.09</v>
      </c>
      <c r="I830" s="29">
        <v>31420.09</v>
      </c>
      <c r="J830" s="22" t="s">
        <v>14</v>
      </c>
    </row>
    <row r="831" spans="3:10" s="1" customFormat="1" ht="15">
      <c r="C831" s="16">
        <v>41355</v>
      </c>
      <c r="D831" s="18"/>
      <c r="E831" s="18" t="s">
        <v>12</v>
      </c>
      <c r="F831" s="28" t="s">
        <v>449</v>
      </c>
      <c r="G831" s="20">
        <v>1</v>
      </c>
      <c r="H831" s="29">
        <v>31420.09</v>
      </c>
      <c r="I831" s="29">
        <v>31420.09</v>
      </c>
      <c r="J831" s="22" t="s">
        <v>14</v>
      </c>
    </row>
    <row r="832" spans="3:10" s="1" customFormat="1" ht="15">
      <c r="C832" s="16">
        <v>41355</v>
      </c>
      <c r="D832" s="18"/>
      <c r="E832" s="18" t="s">
        <v>12</v>
      </c>
      <c r="F832" s="28" t="s">
        <v>449</v>
      </c>
      <c r="G832" s="20">
        <v>1</v>
      </c>
      <c r="H832" s="29">
        <v>31420.09</v>
      </c>
      <c r="I832" s="29">
        <v>31420.09</v>
      </c>
      <c r="J832" s="22" t="s">
        <v>14</v>
      </c>
    </row>
    <row r="833" spans="3:10" s="1" customFormat="1" ht="15">
      <c r="C833" s="16">
        <v>41360</v>
      </c>
      <c r="D833" s="18"/>
      <c r="E833" s="18" t="s">
        <v>12</v>
      </c>
      <c r="F833" s="28" t="s">
        <v>450</v>
      </c>
      <c r="G833" s="20">
        <v>1</v>
      </c>
      <c r="H833" s="29">
        <v>23995.01</v>
      </c>
      <c r="I833" s="29">
        <v>23995.01</v>
      </c>
      <c r="J833" s="22" t="s">
        <v>14</v>
      </c>
    </row>
    <row r="834" spans="3:10" s="1" customFormat="1" ht="15">
      <c r="C834" s="16">
        <v>41379</v>
      </c>
      <c r="D834" s="18">
        <v>167616</v>
      </c>
      <c r="E834" s="18" t="s">
        <v>12</v>
      </c>
      <c r="F834" s="28" t="s">
        <v>451</v>
      </c>
      <c r="G834" s="20">
        <v>1</v>
      </c>
      <c r="H834" s="29">
        <v>9069.48</v>
      </c>
      <c r="I834" s="29">
        <v>9069.48</v>
      </c>
      <c r="J834" s="22" t="s">
        <v>14</v>
      </c>
    </row>
    <row r="835" spans="3:10" s="1" customFormat="1" ht="15">
      <c r="C835" s="16">
        <v>41379</v>
      </c>
      <c r="D835" s="18">
        <v>167617</v>
      </c>
      <c r="E835" s="18" t="s">
        <v>12</v>
      </c>
      <c r="F835" s="28" t="s">
        <v>451</v>
      </c>
      <c r="G835" s="20">
        <v>1</v>
      </c>
      <c r="H835" s="29">
        <v>9069.48</v>
      </c>
      <c r="I835" s="29">
        <v>9069.48</v>
      </c>
      <c r="J835" s="22" t="s">
        <v>14</v>
      </c>
    </row>
    <row r="836" spans="3:10" s="1" customFormat="1" ht="15">
      <c r="C836" s="16">
        <v>41379</v>
      </c>
      <c r="D836" s="18">
        <v>167618</v>
      </c>
      <c r="E836" s="18" t="s">
        <v>12</v>
      </c>
      <c r="F836" s="28" t="s">
        <v>451</v>
      </c>
      <c r="G836" s="20">
        <v>1</v>
      </c>
      <c r="H836" s="29">
        <v>9069.48</v>
      </c>
      <c r="I836" s="29">
        <v>9069.48</v>
      </c>
      <c r="J836" s="22" t="s">
        <v>14</v>
      </c>
    </row>
    <row r="837" spans="3:10" s="1" customFormat="1" ht="15">
      <c r="C837" s="16">
        <v>41379</v>
      </c>
      <c r="D837" s="18">
        <v>167619</v>
      </c>
      <c r="E837" s="18" t="s">
        <v>12</v>
      </c>
      <c r="F837" s="28" t="s">
        <v>451</v>
      </c>
      <c r="G837" s="20">
        <v>1</v>
      </c>
      <c r="H837" s="29">
        <v>9069.48</v>
      </c>
      <c r="I837" s="29">
        <v>9069.48</v>
      </c>
      <c r="J837" s="22" t="s">
        <v>14</v>
      </c>
    </row>
    <row r="838" spans="3:10" s="1" customFormat="1" ht="15">
      <c r="C838" s="16">
        <v>41379</v>
      </c>
      <c r="D838" s="18">
        <v>167633</v>
      </c>
      <c r="E838" s="18" t="s">
        <v>12</v>
      </c>
      <c r="F838" s="28" t="s">
        <v>451</v>
      </c>
      <c r="G838" s="20">
        <v>1</v>
      </c>
      <c r="H838" s="29">
        <v>9069.48</v>
      </c>
      <c r="I838" s="29">
        <v>9069.48</v>
      </c>
      <c r="J838" s="22" t="s">
        <v>14</v>
      </c>
    </row>
    <row r="839" spans="3:10" s="1" customFormat="1" ht="15">
      <c r="C839" s="16">
        <v>41379</v>
      </c>
      <c r="D839" s="18">
        <v>167632</v>
      </c>
      <c r="E839" s="18" t="s">
        <v>12</v>
      </c>
      <c r="F839" s="28" t="s">
        <v>451</v>
      </c>
      <c r="G839" s="20">
        <v>1</v>
      </c>
      <c r="H839" s="29">
        <v>9069.48</v>
      </c>
      <c r="I839" s="29">
        <v>9069.48</v>
      </c>
      <c r="J839" s="22" t="s">
        <v>14</v>
      </c>
    </row>
    <row r="840" spans="3:10" s="1" customFormat="1" ht="15">
      <c r="C840" s="30">
        <v>41388</v>
      </c>
      <c r="D840" s="31">
        <v>166665</v>
      </c>
      <c r="E840" s="31" t="s">
        <v>12</v>
      </c>
      <c r="F840" s="32" t="s">
        <v>452</v>
      </c>
      <c r="G840" s="20">
        <v>1</v>
      </c>
      <c r="H840" s="33">
        <v>62460.63</v>
      </c>
      <c r="I840" s="33">
        <v>62460.63</v>
      </c>
      <c r="J840" s="22" t="s">
        <v>14</v>
      </c>
    </row>
    <row r="841" spans="3:10" s="1" customFormat="1" ht="15">
      <c r="C841" s="34">
        <v>41429</v>
      </c>
      <c r="D841" s="18">
        <v>167603</v>
      </c>
      <c r="E841" s="31" t="s">
        <v>12</v>
      </c>
      <c r="F841" s="28" t="s">
        <v>453</v>
      </c>
      <c r="G841" s="20">
        <v>1</v>
      </c>
      <c r="H841" s="29">
        <v>95813.64</v>
      </c>
      <c r="I841" s="29">
        <v>95813.64</v>
      </c>
      <c r="J841" s="22" t="s">
        <v>14</v>
      </c>
    </row>
    <row r="842" spans="3:10" s="1" customFormat="1" ht="15">
      <c r="C842" s="34">
        <v>41429</v>
      </c>
      <c r="D842" s="18">
        <v>167602</v>
      </c>
      <c r="E842" s="31" t="s">
        <v>12</v>
      </c>
      <c r="F842" s="28" t="s">
        <v>453</v>
      </c>
      <c r="G842" s="20">
        <v>1</v>
      </c>
      <c r="H842" s="29">
        <v>95813.64</v>
      </c>
      <c r="I842" s="29">
        <v>95813.64</v>
      </c>
      <c r="J842" s="22" t="s">
        <v>14</v>
      </c>
    </row>
    <row r="843" spans="3:10" s="1" customFormat="1" ht="15">
      <c r="C843" s="34" t="s">
        <v>454</v>
      </c>
      <c r="D843" s="18">
        <v>166813</v>
      </c>
      <c r="E843" s="31" t="s">
        <v>12</v>
      </c>
      <c r="F843" s="28" t="s">
        <v>455</v>
      </c>
      <c r="G843" s="20">
        <v>1</v>
      </c>
      <c r="H843" s="29">
        <v>65288.58</v>
      </c>
      <c r="I843" s="29">
        <v>65288.58</v>
      </c>
      <c r="J843" s="22" t="s">
        <v>14</v>
      </c>
    </row>
    <row r="844" spans="3:10" s="1" customFormat="1" ht="15">
      <c r="C844" s="34" t="s">
        <v>454</v>
      </c>
      <c r="D844" s="18">
        <v>166814</v>
      </c>
      <c r="E844" s="31" t="s">
        <v>12</v>
      </c>
      <c r="F844" s="28" t="s">
        <v>455</v>
      </c>
      <c r="G844" s="20">
        <v>1</v>
      </c>
      <c r="H844" s="29">
        <v>65288.58</v>
      </c>
      <c r="I844" s="29">
        <v>65288.58</v>
      </c>
      <c r="J844" s="22" t="s">
        <v>14</v>
      </c>
    </row>
    <row r="845" spans="3:10" s="1" customFormat="1" ht="15">
      <c r="C845" s="34" t="s">
        <v>454</v>
      </c>
      <c r="D845" s="18">
        <v>166815</v>
      </c>
      <c r="E845" s="31" t="s">
        <v>12</v>
      </c>
      <c r="F845" s="28" t="s">
        <v>455</v>
      </c>
      <c r="G845" s="20">
        <v>1</v>
      </c>
      <c r="H845" s="29">
        <v>65288.58</v>
      </c>
      <c r="I845" s="29">
        <v>65288.58</v>
      </c>
      <c r="J845" s="22" t="s">
        <v>14</v>
      </c>
    </row>
    <row r="846" spans="3:10" s="1" customFormat="1" ht="15">
      <c r="C846" s="34" t="s">
        <v>454</v>
      </c>
      <c r="D846" s="18">
        <v>166816</v>
      </c>
      <c r="E846" s="31" t="s">
        <v>12</v>
      </c>
      <c r="F846" s="28" t="s">
        <v>455</v>
      </c>
      <c r="G846" s="20">
        <v>1</v>
      </c>
      <c r="H846" s="29">
        <v>65288.58</v>
      </c>
      <c r="I846" s="29">
        <v>65288.58</v>
      </c>
      <c r="J846" s="22" t="s">
        <v>14</v>
      </c>
    </row>
    <row r="847" spans="3:10" s="1" customFormat="1" ht="15">
      <c r="C847" s="34" t="s">
        <v>454</v>
      </c>
      <c r="D847" s="18">
        <v>167866</v>
      </c>
      <c r="E847" s="31" t="s">
        <v>12</v>
      </c>
      <c r="F847" s="28" t="s">
        <v>456</v>
      </c>
      <c r="G847" s="20">
        <v>1</v>
      </c>
      <c r="H847" s="29">
        <v>49195.38</v>
      </c>
      <c r="I847" s="29">
        <v>49195.38</v>
      </c>
      <c r="J847" s="22" t="s">
        <v>14</v>
      </c>
    </row>
    <row r="848" spans="3:10" s="1" customFormat="1" ht="15">
      <c r="C848" s="34" t="s">
        <v>454</v>
      </c>
      <c r="D848" s="18">
        <v>167867</v>
      </c>
      <c r="E848" s="31" t="s">
        <v>12</v>
      </c>
      <c r="F848" s="28" t="s">
        <v>456</v>
      </c>
      <c r="G848" s="20">
        <v>1</v>
      </c>
      <c r="H848" s="29">
        <v>49195.38</v>
      </c>
      <c r="I848" s="29">
        <v>49195.38</v>
      </c>
      <c r="J848" s="22" t="s">
        <v>14</v>
      </c>
    </row>
    <row r="849" spans="3:10" s="1" customFormat="1" ht="15">
      <c r="C849" s="34" t="s">
        <v>454</v>
      </c>
      <c r="D849" s="18">
        <v>167868</v>
      </c>
      <c r="E849" s="31" t="s">
        <v>12</v>
      </c>
      <c r="F849" s="28" t="s">
        <v>456</v>
      </c>
      <c r="G849" s="20">
        <v>1</v>
      </c>
      <c r="H849" s="29">
        <v>49195.38</v>
      </c>
      <c r="I849" s="29">
        <v>49195.38</v>
      </c>
      <c r="J849" s="22" t="s">
        <v>14</v>
      </c>
    </row>
    <row r="850" spans="3:10" s="1" customFormat="1" ht="15">
      <c r="C850" s="34" t="s">
        <v>454</v>
      </c>
      <c r="D850" s="18">
        <v>167869</v>
      </c>
      <c r="E850" s="31" t="s">
        <v>12</v>
      </c>
      <c r="F850" s="28" t="s">
        <v>456</v>
      </c>
      <c r="G850" s="20">
        <v>1</v>
      </c>
      <c r="H850" s="29">
        <v>49195.38</v>
      </c>
      <c r="I850" s="29">
        <v>49195.38</v>
      </c>
      <c r="J850" s="22" t="s">
        <v>14</v>
      </c>
    </row>
    <row r="851" spans="3:10" s="1" customFormat="1" ht="15">
      <c r="C851" s="34" t="s">
        <v>454</v>
      </c>
      <c r="D851" s="18">
        <v>167870</v>
      </c>
      <c r="E851" s="31" t="s">
        <v>12</v>
      </c>
      <c r="F851" s="28" t="s">
        <v>457</v>
      </c>
      <c r="G851" s="20">
        <v>1</v>
      </c>
      <c r="H851" s="29">
        <v>6829.37</v>
      </c>
      <c r="I851" s="29">
        <v>6829.37</v>
      </c>
      <c r="J851" s="22" t="s">
        <v>14</v>
      </c>
    </row>
    <row r="852" spans="3:10" s="1" customFormat="1" ht="15">
      <c r="C852" s="34" t="s">
        <v>454</v>
      </c>
      <c r="D852" s="18">
        <v>167871</v>
      </c>
      <c r="E852" s="31" t="s">
        <v>12</v>
      </c>
      <c r="F852" s="28" t="s">
        <v>457</v>
      </c>
      <c r="G852" s="20">
        <v>1</v>
      </c>
      <c r="H852" s="29">
        <v>6829.37</v>
      </c>
      <c r="I852" s="29">
        <v>6829.37</v>
      </c>
      <c r="J852" s="22" t="s">
        <v>14</v>
      </c>
    </row>
    <row r="853" spans="3:10" s="1" customFormat="1" ht="15">
      <c r="C853" s="34" t="s">
        <v>454</v>
      </c>
      <c r="D853" s="18">
        <v>167872</v>
      </c>
      <c r="E853" s="31" t="s">
        <v>12</v>
      </c>
      <c r="F853" s="28" t="s">
        <v>457</v>
      </c>
      <c r="G853" s="20">
        <v>1</v>
      </c>
      <c r="H853" s="29">
        <v>6829.37</v>
      </c>
      <c r="I853" s="29">
        <v>6829.37</v>
      </c>
      <c r="J853" s="22" t="s">
        <v>14</v>
      </c>
    </row>
    <row r="854" spans="3:10" s="1" customFormat="1" ht="15">
      <c r="C854" s="34" t="s">
        <v>454</v>
      </c>
      <c r="D854" s="18">
        <v>167873</v>
      </c>
      <c r="E854" s="31" t="s">
        <v>12</v>
      </c>
      <c r="F854" s="28" t="s">
        <v>457</v>
      </c>
      <c r="G854" s="20">
        <v>1</v>
      </c>
      <c r="H854" s="29">
        <v>6829.37</v>
      </c>
      <c r="I854" s="29">
        <v>6829.37</v>
      </c>
      <c r="J854" s="22" t="s">
        <v>14</v>
      </c>
    </row>
    <row r="855" spans="3:10" s="1" customFormat="1" ht="15">
      <c r="C855" s="34" t="s">
        <v>454</v>
      </c>
      <c r="D855" s="18">
        <v>167874</v>
      </c>
      <c r="E855" s="31" t="s">
        <v>12</v>
      </c>
      <c r="F855" s="28" t="s">
        <v>457</v>
      </c>
      <c r="G855" s="20">
        <v>1</v>
      </c>
      <c r="H855" s="29">
        <v>6829.37</v>
      </c>
      <c r="I855" s="29">
        <v>6829.37</v>
      </c>
      <c r="J855" s="22" t="s">
        <v>14</v>
      </c>
    </row>
    <row r="856" spans="3:10" s="1" customFormat="1" ht="15">
      <c r="C856" s="34">
        <v>41450</v>
      </c>
      <c r="D856" s="18">
        <v>167610</v>
      </c>
      <c r="E856" s="31" t="s">
        <v>12</v>
      </c>
      <c r="F856" s="28" t="s">
        <v>458</v>
      </c>
      <c r="G856" s="20">
        <v>1</v>
      </c>
      <c r="H856" s="29">
        <v>7901.57</v>
      </c>
      <c r="I856" s="29">
        <v>7901.57</v>
      </c>
      <c r="J856" s="22" t="s">
        <v>14</v>
      </c>
    </row>
    <row r="857" spans="3:10" s="1" customFormat="1" ht="15">
      <c r="C857" s="34">
        <v>41450</v>
      </c>
      <c r="D857" s="18">
        <v>167611</v>
      </c>
      <c r="E857" s="31" t="s">
        <v>12</v>
      </c>
      <c r="F857" s="28" t="s">
        <v>458</v>
      </c>
      <c r="G857" s="20">
        <v>1</v>
      </c>
      <c r="H857" s="29">
        <v>7901.57</v>
      </c>
      <c r="I857" s="29">
        <v>7901.57</v>
      </c>
      <c r="J857" s="22" t="s">
        <v>14</v>
      </c>
    </row>
    <row r="858" spans="3:10" s="1" customFormat="1" ht="15">
      <c r="C858" s="34">
        <v>41450</v>
      </c>
      <c r="D858" s="18">
        <v>167612</v>
      </c>
      <c r="E858" s="31" t="s">
        <v>12</v>
      </c>
      <c r="F858" s="28" t="s">
        <v>458</v>
      </c>
      <c r="G858" s="20">
        <v>1</v>
      </c>
      <c r="H858" s="29">
        <v>7901.58</v>
      </c>
      <c r="I858" s="29">
        <v>7901.58</v>
      </c>
      <c r="J858" s="22" t="s">
        <v>14</v>
      </c>
    </row>
    <row r="859" spans="3:10" s="1" customFormat="1" ht="15">
      <c r="C859" s="34">
        <v>41450</v>
      </c>
      <c r="D859" s="18">
        <v>167613</v>
      </c>
      <c r="E859" s="18" t="s">
        <v>12</v>
      </c>
      <c r="F859" s="28" t="s">
        <v>458</v>
      </c>
      <c r="G859" s="35">
        <v>1</v>
      </c>
      <c r="H859" s="29">
        <v>7901.58</v>
      </c>
      <c r="I859" s="29">
        <v>7901.58</v>
      </c>
      <c r="J859" s="22" t="s">
        <v>14</v>
      </c>
    </row>
    <row r="860" spans="3:10" s="1" customFormat="1" ht="15">
      <c r="C860" s="34">
        <v>41432</v>
      </c>
      <c r="D860" s="18">
        <v>167605</v>
      </c>
      <c r="E860" s="18" t="s">
        <v>12</v>
      </c>
      <c r="F860" s="28" t="s">
        <v>459</v>
      </c>
      <c r="G860" s="35">
        <v>1</v>
      </c>
      <c r="H860" s="29">
        <v>57300.01</v>
      </c>
      <c r="I860" s="29">
        <v>57300.01</v>
      </c>
      <c r="J860" s="22" t="s">
        <v>14</v>
      </c>
    </row>
    <row r="861" spans="3:10" s="1" customFormat="1" ht="15">
      <c r="C861" s="34">
        <v>41432</v>
      </c>
      <c r="D861" s="18">
        <v>167606</v>
      </c>
      <c r="E861" s="18" t="s">
        <v>12</v>
      </c>
      <c r="F861" s="28" t="s">
        <v>460</v>
      </c>
      <c r="G861" s="35">
        <v>1</v>
      </c>
      <c r="H861" s="29">
        <v>57300.01</v>
      </c>
      <c r="I861" s="29">
        <v>57300.01</v>
      </c>
      <c r="J861" s="22" t="s">
        <v>14</v>
      </c>
    </row>
    <row r="862" spans="3:10" s="1" customFormat="1" ht="15">
      <c r="C862" s="34">
        <v>41432</v>
      </c>
      <c r="D862" s="18">
        <v>167608</v>
      </c>
      <c r="E862" s="18" t="s">
        <v>12</v>
      </c>
      <c r="F862" s="28" t="s">
        <v>461</v>
      </c>
      <c r="G862" s="35">
        <v>1</v>
      </c>
      <c r="H862" s="29">
        <v>57300.01</v>
      </c>
      <c r="I862" s="29">
        <v>57300.01</v>
      </c>
      <c r="J862" s="22" t="s">
        <v>14</v>
      </c>
    </row>
    <row r="863" spans="3:10" s="1" customFormat="1" ht="15">
      <c r="C863" s="34">
        <v>41432</v>
      </c>
      <c r="D863" s="18">
        <v>167609</v>
      </c>
      <c r="E863" s="18" t="s">
        <v>12</v>
      </c>
      <c r="F863" s="28" t="s">
        <v>462</v>
      </c>
      <c r="G863" s="35">
        <v>1</v>
      </c>
      <c r="H863" s="29">
        <v>57300.01</v>
      </c>
      <c r="I863" s="29">
        <v>57300.01</v>
      </c>
      <c r="J863" s="22" t="s">
        <v>14</v>
      </c>
    </row>
    <row r="864" spans="3:10" s="1" customFormat="1" ht="15">
      <c r="C864" s="34" t="s">
        <v>463</v>
      </c>
      <c r="D864" s="18">
        <v>167607</v>
      </c>
      <c r="E864" s="18" t="s">
        <v>12</v>
      </c>
      <c r="F864" s="28" t="s">
        <v>464</v>
      </c>
      <c r="G864" s="35">
        <v>1</v>
      </c>
      <c r="H864" s="29">
        <v>73024.3</v>
      </c>
      <c r="I864" s="29">
        <v>73024.3</v>
      </c>
      <c r="J864" s="22" t="s">
        <v>14</v>
      </c>
    </row>
    <row r="865" spans="3:10" ht="15">
      <c r="C865" s="34">
        <v>41312</v>
      </c>
      <c r="D865" s="18"/>
      <c r="E865" s="18" t="s">
        <v>12</v>
      </c>
      <c r="F865" s="28" t="s">
        <v>465</v>
      </c>
      <c r="G865" s="35">
        <v>1</v>
      </c>
      <c r="H865" s="29">
        <v>4820</v>
      </c>
      <c r="I865" s="29">
        <v>4820</v>
      </c>
      <c r="J865" s="22" t="s">
        <v>14</v>
      </c>
    </row>
    <row r="866" spans="3:10" ht="15">
      <c r="C866" s="34">
        <v>41466</v>
      </c>
      <c r="D866" s="36">
        <v>167747</v>
      </c>
      <c r="E866" s="18" t="s">
        <v>12</v>
      </c>
      <c r="F866" s="28" t="s">
        <v>466</v>
      </c>
      <c r="G866" s="35">
        <v>1</v>
      </c>
      <c r="H866" s="29">
        <v>31314.18</v>
      </c>
      <c r="I866" s="29">
        <v>31314.18</v>
      </c>
      <c r="J866" s="22" t="s">
        <v>14</v>
      </c>
    </row>
    <row r="867" spans="3:10" ht="15">
      <c r="C867" s="34">
        <v>41466</v>
      </c>
      <c r="D867" s="36">
        <v>167749</v>
      </c>
      <c r="E867" s="18" t="s">
        <v>12</v>
      </c>
      <c r="F867" s="28" t="s">
        <v>466</v>
      </c>
      <c r="G867" s="35">
        <v>1</v>
      </c>
      <c r="H867" s="29">
        <v>31314.18</v>
      </c>
      <c r="I867" s="29">
        <v>31314.18</v>
      </c>
      <c r="J867" s="22" t="s">
        <v>14</v>
      </c>
    </row>
    <row r="868" spans="3:10" ht="15">
      <c r="C868" s="34">
        <v>41466</v>
      </c>
      <c r="D868" s="36">
        <v>167750</v>
      </c>
      <c r="E868" s="18" t="s">
        <v>12</v>
      </c>
      <c r="F868" s="28" t="s">
        <v>466</v>
      </c>
      <c r="G868" s="35">
        <v>1</v>
      </c>
      <c r="H868" s="29">
        <v>31314.18</v>
      </c>
      <c r="I868" s="29">
        <v>31314.18</v>
      </c>
      <c r="J868" s="22" t="s">
        <v>14</v>
      </c>
    </row>
    <row r="869" spans="3:10" ht="15">
      <c r="C869" s="34">
        <v>41466</v>
      </c>
      <c r="D869" s="36">
        <v>167751</v>
      </c>
      <c r="E869" s="18" t="s">
        <v>12</v>
      </c>
      <c r="F869" s="28" t="s">
        <v>466</v>
      </c>
      <c r="G869" s="35">
        <v>1</v>
      </c>
      <c r="H869" s="29">
        <v>31314.18</v>
      </c>
      <c r="I869" s="29">
        <v>31314.18</v>
      </c>
      <c r="J869" s="22" t="s">
        <v>14</v>
      </c>
    </row>
    <row r="870" spans="3:10" ht="15">
      <c r="C870" s="34">
        <v>41466</v>
      </c>
      <c r="D870" s="36">
        <v>167752</v>
      </c>
      <c r="E870" s="18" t="s">
        <v>12</v>
      </c>
      <c r="F870" s="28" t="s">
        <v>466</v>
      </c>
      <c r="G870" s="35">
        <v>1</v>
      </c>
      <c r="H870" s="29">
        <v>31314.18</v>
      </c>
      <c r="I870" s="29">
        <v>31314.18</v>
      </c>
      <c r="J870" s="22" t="s">
        <v>14</v>
      </c>
    </row>
    <row r="871" spans="3:10" ht="15">
      <c r="C871" s="34">
        <v>41466</v>
      </c>
      <c r="D871" s="36">
        <v>167753</v>
      </c>
      <c r="E871" s="18" t="s">
        <v>12</v>
      </c>
      <c r="F871" s="28" t="s">
        <v>466</v>
      </c>
      <c r="G871" s="35">
        <v>1</v>
      </c>
      <c r="H871" s="29">
        <v>31314.18</v>
      </c>
      <c r="I871" s="29">
        <v>31314.18</v>
      </c>
      <c r="J871" s="22" t="s">
        <v>14</v>
      </c>
    </row>
    <row r="872" spans="3:10" ht="15">
      <c r="C872" s="34">
        <v>41466</v>
      </c>
      <c r="D872" s="36">
        <v>167754</v>
      </c>
      <c r="E872" s="18" t="s">
        <v>12</v>
      </c>
      <c r="F872" s="28" t="s">
        <v>466</v>
      </c>
      <c r="G872" s="35">
        <v>1</v>
      </c>
      <c r="H872" s="29">
        <v>31314.18</v>
      </c>
      <c r="I872" s="29">
        <v>31314.18</v>
      </c>
      <c r="J872" s="22" t="s">
        <v>14</v>
      </c>
    </row>
    <row r="873" spans="3:10" ht="15">
      <c r="C873" s="34">
        <v>41466</v>
      </c>
      <c r="D873" s="36">
        <v>167755</v>
      </c>
      <c r="E873" s="18" t="s">
        <v>12</v>
      </c>
      <c r="F873" s="28" t="s">
        <v>466</v>
      </c>
      <c r="G873" s="35">
        <v>1</v>
      </c>
      <c r="H873" s="29">
        <v>31314.18</v>
      </c>
      <c r="I873" s="29">
        <v>31314.18</v>
      </c>
      <c r="J873" s="22" t="s">
        <v>14</v>
      </c>
    </row>
    <row r="874" spans="3:10" ht="15">
      <c r="C874" s="34">
        <v>41466</v>
      </c>
      <c r="D874" s="36">
        <v>167756</v>
      </c>
      <c r="E874" s="18" t="s">
        <v>12</v>
      </c>
      <c r="F874" s="28" t="s">
        <v>466</v>
      </c>
      <c r="G874" s="35">
        <v>1</v>
      </c>
      <c r="H874" s="29">
        <v>31314.18</v>
      </c>
      <c r="I874" s="29">
        <v>31314.18</v>
      </c>
      <c r="J874" s="22" t="s">
        <v>14</v>
      </c>
    </row>
    <row r="875" spans="3:10" ht="15">
      <c r="C875" s="34">
        <v>41466</v>
      </c>
      <c r="D875" s="36">
        <v>167757</v>
      </c>
      <c r="E875" s="18" t="s">
        <v>12</v>
      </c>
      <c r="F875" s="28" t="s">
        <v>466</v>
      </c>
      <c r="G875" s="35">
        <v>1</v>
      </c>
      <c r="H875" s="29">
        <v>31314.18</v>
      </c>
      <c r="I875" s="29">
        <v>31314.18</v>
      </c>
      <c r="J875" s="22" t="s">
        <v>14</v>
      </c>
    </row>
    <row r="876" spans="3:10" ht="15">
      <c r="C876" s="34">
        <v>41466</v>
      </c>
      <c r="D876" s="36">
        <v>167758</v>
      </c>
      <c r="E876" s="18" t="s">
        <v>12</v>
      </c>
      <c r="F876" s="28" t="s">
        <v>466</v>
      </c>
      <c r="G876" s="35">
        <v>1</v>
      </c>
      <c r="H876" s="29">
        <v>31314.18</v>
      </c>
      <c r="I876" s="29">
        <v>31314.18</v>
      </c>
      <c r="J876" s="22" t="s">
        <v>14</v>
      </c>
    </row>
    <row r="877" spans="3:10" ht="15">
      <c r="C877" s="34">
        <v>41466</v>
      </c>
      <c r="D877" s="36">
        <v>167759</v>
      </c>
      <c r="E877" s="18" t="s">
        <v>12</v>
      </c>
      <c r="F877" s="28" t="s">
        <v>466</v>
      </c>
      <c r="G877" s="35">
        <v>1</v>
      </c>
      <c r="H877" s="29">
        <v>31314.18</v>
      </c>
      <c r="I877" s="29">
        <v>31314.18</v>
      </c>
      <c r="J877" s="22" t="s">
        <v>14</v>
      </c>
    </row>
    <row r="878" spans="3:10" ht="15">
      <c r="C878" s="34">
        <v>41466</v>
      </c>
      <c r="D878" s="36">
        <v>167760</v>
      </c>
      <c r="E878" s="18" t="s">
        <v>12</v>
      </c>
      <c r="F878" s="28" t="s">
        <v>466</v>
      </c>
      <c r="G878" s="35">
        <v>1</v>
      </c>
      <c r="H878" s="29">
        <v>31314.18</v>
      </c>
      <c r="I878" s="29">
        <v>31314.18</v>
      </c>
      <c r="J878" s="22" t="s">
        <v>14</v>
      </c>
    </row>
    <row r="879" spans="3:10" ht="15">
      <c r="C879" s="34">
        <v>41466</v>
      </c>
      <c r="D879" s="36">
        <v>167761</v>
      </c>
      <c r="E879" s="18" t="s">
        <v>12</v>
      </c>
      <c r="F879" s="28" t="s">
        <v>466</v>
      </c>
      <c r="G879" s="35">
        <v>1</v>
      </c>
      <c r="H879" s="29">
        <v>31314.18</v>
      </c>
      <c r="I879" s="29">
        <v>31314.18</v>
      </c>
      <c r="J879" s="22" t="s">
        <v>14</v>
      </c>
    </row>
    <row r="880" spans="3:10" ht="15">
      <c r="C880" s="34">
        <v>41466</v>
      </c>
      <c r="D880" s="36">
        <v>167762</v>
      </c>
      <c r="E880" s="18" t="s">
        <v>12</v>
      </c>
      <c r="F880" s="28" t="s">
        <v>466</v>
      </c>
      <c r="G880" s="35">
        <v>1</v>
      </c>
      <c r="H880" s="29">
        <v>31314.18</v>
      </c>
      <c r="I880" s="29">
        <v>31314.18</v>
      </c>
      <c r="J880" s="22" t="s">
        <v>14</v>
      </c>
    </row>
    <row r="881" spans="3:10" ht="15">
      <c r="C881" s="34">
        <v>41466</v>
      </c>
      <c r="D881" s="36">
        <v>167763</v>
      </c>
      <c r="E881" s="18" t="s">
        <v>12</v>
      </c>
      <c r="F881" s="28" t="s">
        <v>466</v>
      </c>
      <c r="G881" s="35">
        <v>1</v>
      </c>
      <c r="H881" s="29">
        <v>31314.18</v>
      </c>
      <c r="I881" s="29">
        <v>31314.18</v>
      </c>
      <c r="J881" s="22" t="s">
        <v>14</v>
      </c>
    </row>
    <row r="882" spans="3:10" ht="15">
      <c r="C882" s="34">
        <v>41466</v>
      </c>
      <c r="D882" s="36">
        <v>167764</v>
      </c>
      <c r="E882" s="18" t="s">
        <v>12</v>
      </c>
      <c r="F882" s="28" t="s">
        <v>466</v>
      </c>
      <c r="G882" s="35">
        <v>1</v>
      </c>
      <c r="H882" s="29">
        <v>31314.18</v>
      </c>
      <c r="I882" s="29">
        <v>31314.18</v>
      </c>
      <c r="J882" s="22" t="s">
        <v>14</v>
      </c>
    </row>
    <row r="883" spans="3:10" ht="15">
      <c r="C883" s="34">
        <v>41466</v>
      </c>
      <c r="D883" s="36">
        <v>167765</v>
      </c>
      <c r="E883" s="18" t="s">
        <v>12</v>
      </c>
      <c r="F883" s="28" t="s">
        <v>466</v>
      </c>
      <c r="G883" s="35">
        <v>1</v>
      </c>
      <c r="H883" s="29">
        <v>31314.18</v>
      </c>
      <c r="I883" s="29">
        <v>31314.18</v>
      </c>
      <c r="J883" s="22" t="s">
        <v>14</v>
      </c>
    </row>
    <row r="884" spans="3:10" ht="15">
      <c r="C884" s="34">
        <v>41466</v>
      </c>
      <c r="D884" s="36">
        <v>167766</v>
      </c>
      <c r="E884" s="18" t="s">
        <v>12</v>
      </c>
      <c r="F884" s="28" t="s">
        <v>466</v>
      </c>
      <c r="G884" s="35">
        <v>1</v>
      </c>
      <c r="H884" s="29">
        <v>31314.18</v>
      </c>
      <c r="I884" s="29">
        <v>31314.18</v>
      </c>
      <c r="J884" s="22" t="s">
        <v>14</v>
      </c>
    </row>
    <row r="885" spans="3:10" ht="15">
      <c r="C885" s="34">
        <v>41466</v>
      </c>
      <c r="D885" s="36">
        <v>167767</v>
      </c>
      <c r="E885" s="18" t="s">
        <v>12</v>
      </c>
      <c r="F885" s="28" t="s">
        <v>466</v>
      </c>
      <c r="G885" s="35">
        <v>1</v>
      </c>
      <c r="H885" s="29">
        <v>31314.18</v>
      </c>
      <c r="I885" s="29">
        <v>31314.18</v>
      </c>
      <c r="J885" s="22" t="s">
        <v>14</v>
      </c>
    </row>
    <row r="886" spans="3:10" ht="15">
      <c r="C886" s="34">
        <v>41466</v>
      </c>
      <c r="D886" s="36">
        <v>167768</v>
      </c>
      <c r="E886" s="18" t="s">
        <v>12</v>
      </c>
      <c r="F886" s="28" t="s">
        <v>466</v>
      </c>
      <c r="G886" s="35">
        <v>1</v>
      </c>
      <c r="H886" s="29">
        <v>31314.18</v>
      </c>
      <c r="I886" s="29">
        <v>31314.18</v>
      </c>
      <c r="J886" s="22" t="s">
        <v>14</v>
      </c>
    </row>
    <row r="887" spans="3:10" ht="15">
      <c r="C887" s="34">
        <v>41466</v>
      </c>
      <c r="D887" s="36">
        <v>167769</v>
      </c>
      <c r="E887" s="18" t="s">
        <v>12</v>
      </c>
      <c r="F887" s="28" t="s">
        <v>466</v>
      </c>
      <c r="G887" s="35">
        <v>1</v>
      </c>
      <c r="H887" s="29">
        <v>31314.18</v>
      </c>
      <c r="I887" s="29">
        <v>31314.18</v>
      </c>
      <c r="J887" s="22" t="s">
        <v>14</v>
      </c>
    </row>
    <row r="888" spans="3:10" ht="15">
      <c r="C888" s="34">
        <v>41466</v>
      </c>
      <c r="D888" s="36">
        <v>167770</v>
      </c>
      <c r="E888" s="18" t="s">
        <v>12</v>
      </c>
      <c r="F888" s="28" t="s">
        <v>466</v>
      </c>
      <c r="G888" s="35">
        <v>1</v>
      </c>
      <c r="H888" s="29">
        <v>31314.18</v>
      </c>
      <c r="I888" s="29">
        <v>31314.18</v>
      </c>
      <c r="J888" s="22" t="s">
        <v>14</v>
      </c>
    </row>
    <row r="889" spans="3:10" ht="15">
      <c r="C889" s="34">
        <v>41466</v>
      </c>
      <c r="D889" s="36">
        <v>167789</v>
      </c>
      <c r="E889" s="18" t="s">
        <v>12</v>
      </c>
      <c r="F889" s="28" t="s">
        <v>466</v>
      </c>
      <c r="G889" s="35">
        <v>1</v>
      </c>
      <c r="H889" s="29">
        <v>31314.18</v>
      </c>
      <c r="I889" s="29">
        <v>31314.18</v>
      </c>
      <c r="J889" s="22" t="s">
        <v>14</v>
      </c>
    </row>
    <row r="890" spans="3:10" ht="15">
      <c r="C890" s="34">
        <v>41466</v>
      </c>
      <c r="D890" s="36">
        <v>167788</v>
      </c>
      <c r="E890" s="18" t="s">
        <v>12</v>
      </c>
      <c r="F890" s="28" t="s">
        <v>466</v>
      </c>
      <c r="G890" s="35">
        <v>1</v>
      </c>
      <c r="H890" s="29">
        <v>31314.18</v>
      </c>
      <c r="I890" s="29">
        <v>31314.18</v>
      </c>
      <c r="J890" s="22" t="s">
        <v>14</v>
      </c>
    </row>
    <row r="891" spans="3:10" ht="15">
      <c r="C891" s="34">
        <v>41466</v>
      </c>
      <c r="D891" s="36">
        <v>167604</v>
      </c>
      <c r="E891" s="18" t="s">
        <v>12</v>
      </c>
      <c r="F891" s="28" t="s">
        <v>466</v>
      </c>
      <c r="G891" s="35">
        <v>1</v>
      </c>
      <c r="H891" s="29">
        <v>31314.18</v>
      </c>
      <c r="I891" s="29">
        <v>31314.18</v>
      </c>
      <c r="J891" s="22" t="s">
        <v>14</v>
      </c>
    </row>
    <row r="892" spans="3:10" ht="15">
      <c r="C892" s="34">
        <v>41466</v>
      </c>
      <c r="D892" s="36">
        <v>167904</v>
      </c>
      <c r="E892" s="18" t="s">
        <v>12</v>
      </c>
      <c r="F892" s="28" t="s">
        <v>466</v>
      </c>
      <c r="G892" s="35">
        <v>1</v>
      </c>
      <c r="H892" s="29">
        <v>31314.18</v>
      </c>
      <c r="I892" s="29">
        <v>31314.18</v>
      </c>
      <c r="J892" s="22" t="s">
        <v>14</v>
      </c>
    </row>
    <row r="893" spans="3:10" ht="15">
      <c r="C893" s="34">
        <v>41466</v>
      </c>
      <c r="D893" s="36">
        <v>167914</v>
      </c>
      <c r="E893" s="18" t="s">
        <v>12</v>
      </c>
      <c r="F893" s="28" t="s">
        <v>466</v>
      </c>
      <c r="G893" s="35">
        <v>1</v>
      </c>
      <c r="H893" s="29">
        <v>31314.18</v>
      </c>
      <c r="I893" s="29">
        <v>31314.18</v>
      </c>
      <c r="J893" s="22" t="s">
        <v>14</v>
      </c>
    </row>
    <row r="894" spans="3:10" ht="15">
      <c r="C894" s="34">
        <v>41466</v>
      </c>
      <c r="D894" s="36">
        <v>167826</v>
      </c>
      <c r="E894" s="18" t="s">
        <v>12</v>
      </c>
      <c r="F894" s="28" t="s">
        <v>466</v>
      </c>
      <c r="G894" s="35">
        <v>1</v>
      </c>
      <c r="H894" s="29">
        <v>31314.17</v>
      </c>
      <c r="I894" s="29">
        <v>31314.17</v>
      </c>
      <c r="J894" s="22" t="s">
        <v>14</v>
      </c>
    </row>
    <row r="895" spans="3:10" ht="15">
      <c r="C895" s="34">
        <v>41466</v>
      </c>
      <c r="D895" s="36">
        <v>167827</v>
      </c>
      <c r="E895" s="18" t="s">
        <v>12</v>
      </c>
      <c r="F895" s="28" t="s">
        <v>466</v>
      </c>
      <c r="G895" s="35">
        <v>1</v>
      </c>
      <c r="H895" s="29">
        <v>31314.17</v>
      </c>
      <c r="I895" s="29">
        <v>31314.17</v>
      </c>
      <c r="J895" s="22" t="s">
        <v>14</v>
      </c>
    </row>
    <row r="896" spans="3:10" ht="15">
      <c r="C896" s="34">
        <v>41466</v>
      </c>
      <c r="D896" s="36">
        <v>167747</v>
      </c>
      <c r="E896" s="18" t="s">
        <v>12</v>
      </c>
      <c r="F896" s="28" t="s">
        <v>467</v>
      </c>
      <c r="G896" s="35">
        <v>1</v>
      </c>
      <c r="H896" s="29">
        <v>5476.38</v>
      </c>
      <c r="I896" s="29">
        <v>5476.38</v>
      </c>
      <c r="J896" s="22" t="s">
        <v>14</v>
      </c>
    </row>
    <row r="897" spans="3:10" ht="15">
      <c r="C897" s="34">
        <v>41466</v>
      </c>
      <c r="D897" s="36">
        <v>167749</v>
      </c>
      <c r="E897" s="18" t="s">
        <v>12</v>
      </c>
      <c r="F897" s="28" t="s">
        <v>467</v>
      </c>
      <c r="G897" s="35">
        <v>1</v>
      </c>
      <c r="H897" s="29">
        <v>5476.38</v>
      </c>
      <c r="I897" s="29">
        <v>5476.38</v>
      </c>
      <c r="J897" s="22" t="s">
        <v>14</v>
      </c>
    </row>
    <row r="898" spans="3:10" ht="15">
      <c r="C898" s="34">
        <v>41466</v>
      </c>
      <c r="D898" s="36">
        <v>167750</v>
      </c>
      <c r="E898" s="18" t="s">
        <v>12</v>
      </c>
      <c r="F898" s="28" t="s">
        <v>467</v>
      </c>
      <c r="G898" s="35">
        <v>1</v>
      </c>
      <c r="H898" s="29">
        <v>5476.38</v>
      </c>
      <c r="I898" s="29">
        <v>5476.38</v>
      </c>
      <c r="J898" s="22" t="s">
        <v>14</v>
      </c>
    </row>
    <row r="899" spans="3:10" ht="15">
      <c r="C899" s="34">
        <v>41466</v>
      </c>
      <c r="D899" s="36">
        <v>167751</v>
      </c>
      <c r="E899" s="18" t="s">
        <v>12</v>
      </c>
      <c r="F899" s="28" t="s">
        <v>467</v>
      </c>
      <c r="G899" s="35">
        <v>1</v>
      </c>
      <c r="H899" s="29">
        <v>5476.38</v>
      </c>
      <c r="I899" s="29">
        <v>5476.38</v>
      </c>
      <c r="J899" s="22" t="s">
        <v>14</v>
      </c>
    </row>
    <row r="900" spans="3:10" ht="15">
      <c r="C900" s="34">
        <v>41466</v>
      </c>
      <c r="D900" s="36">
        <v>167752</v>
      </c>
      <c r="E900" s="18" t="s">
        <v>12</v>
      </c>
      <c r="F900" s="28" t="s">
        <v>467</v>
      </c>
      <c r="G900" s="35">
        <v>1</v>
      </c>
      <c r="H900" s="29">
        <v>5476.38</v>
      </c>
      <c r="I900" s="29">
        <v>5476.38</v>
      </c>
      <c r="J900" s="22" t="s">
        <v>14</v>
      </c>
    </row>
    <row r="901" spans="3:10" ht="15">
      <c r="C901" s="34">
        <v>41466</v>
      </c>
      <c r="D901" s="36">
        <v>167753</v>
      </c>
      <c r="E901" s="18" t="s">
        <v>12</v>
      </c>
      <c r="F901" s="28" t="s">
        <v>467</v>
      </c>
      <c r="G901" s="35">
        <v>1</v>
      </c>
      <c r="H901" s="29">
        <v>5476.38</v>
      </c>
      <c r="I901" s="29">
        <v>5476.38</v>
      </c>
      <c r="J901" s="22" t="s">
        <v>14</v>
      </c>
    </row>
    <row r="902" spans="3:10" ht="15">
      <c r="C902" s="34">
        <v>41466</v>
      </c>
      <c r="D902" s="36">
        <v>167754</v>
      </c>
      <c r="E902" s="18" t="s">
        <v>12</v>
      </c>
      <c r="F902" s="28" t="s">
        <v>467</v>
      </c>
      <c r="G902" s="35">
        <v>1</v>
      </c>
      <c r="H902" s="29">
        <v>5476.38</v>
      </c>
      <c r="I902" s="29">
        <v>5476.38</v>
      </c>
      <c r="J902" s="22" t="s">
        <v>14</v>
      </c>
    </row>
    <row r="903" spans="3:10" ht="15">
      <c r="C903" s="34">
        <v>41466</v>
      </c>
      <c r="D903" s="36">
        <v>167755</v>
      </c>
      <c r="E903" s="18" t="s">
        <v>12</v>
      </c>
      <c r="F903" s="28" t="s">
        <v>467</v>
      </c>
      <c r="G903" s="35">
        <v>1</v>
      </c>
      <c r="H903" s="29">
        <v>5476.38</v>
      </c>
      <c r="I903" s="29">
        <v>5476.38</v>
      </c>
      <c r="J903" s="22" t="s">
        <v>14</v>
      </c>
    </row>
    <row r="904" spans="3:10" ht="15">
      <c r="C904" s="34">
        <v>41466</v>
      </c>
      <c r="D904" s="36">
        <v>167756</v>
      </c>
      <c r="E904" s="18" t="s">
        <v>12</v>
      </c>
      <c r="F904" s="28" t="s">
        <v>467</v>
      </c>
      <c r="G904" s="35">
        <v>1</v>
      </c>
      <c r="H904" s="29">
        <v>5476.38</v>
      </c>
      <c r="I904" s="29">
        <v>5476.38</v>
      </c>
      <c r="J904" s="22" t="s">
        <v>14</v>
      </c>
    </row>
    <row r="905" spans="3:10" ht="15">
      <c r="C905" s="34">
        <v>41466</v>
      </c>
      <c r="D905" s="36">
        <v>167757</v>
      </c>
      <c r="E905" s="18" t="s">
        <v>12</v>
      </c>
      <c r="F905" s="28" t="s">
        <v>467</v>
      </c>
      <c r="G905" s="35">
        <v>1</v>
      </c>
      <c r="H905" s="29">
        <v>5476.38</v>
      </c>
      <c r="I905" s="29">
        <v>5476.38</v>
      </c>
      <c r="J905" s="22" t="s">
        <v>14</v>
      </c>
    </row>
    <row r="906" spans="3:10" ht="15">
      <c r="C906" s="34">
        <v>41466</v>
      </c>
      <c r="D906" s="36">
        <v>167758</v>
      </c>
      <c r="E906" s="18" t="s">
        <v>12</v>
      </c>
      <c r="F906" s="28" t="s">
        <v>467</v>
      </c>
      <c r="G906" s="35">
        <v>1</v>
      </c>
      <c r="H906" s="29">
        <v>5476.38</v>
      </c>
      <c r="I906" s="29">
        <v>5476.38</v>
      </c>
      <c r="J906" s="22" t="s">
        <v>14</v>
      </c>
    </row>
    <row r="907" spans="3:10" ht="15">
      <c r="C907" s="34">
        <v>41466</v>
      </c>
      <c r="D907" s="36">
        <v>167759</v>
      </c>
      <c r="E907" s="18" t="s">
        <v>12</v>
      </c>
      <c r="F907" s="28" t="s">
        <v>467</v>
      </c>
      <c r="G907" s="35">
        <v>1</v>
      </c>
      <c r="H907" s="29">
        <v>5476.38</v>
      </c>
      <c r="I907" s="29">
        <v>5476.38</v>
      </c>
      <c r="J907" s="22" t="s">
        <v>14</v>
      </c>
    </row>
    <row r="908" spans="3:10" ht="15">
      <c r="C908" s="34">
        <v>41466</v>
      </c>
      <c r="D908" s="36">
        <v>167760</v>
      </c>
      <c r="E908" s="18" t="s">
        <v>12</v>
      </c>
      <c r="F908" s="28" t="s">
        <v>467</v>
      </c>
      <c r="G908" s="35">
        <v>1</v>
      </c>
      <c r="H908" s="29">
        <v>5476.38</v>
      </c>
      <c r="I908" s="29">
        <v>5476.38</v>
      </c>
      <c r="J908" s="22" t="s">
        <v>14</v>
      </c>
    </row>
    <row r="909" spans="3:10" ht="15">
      <c r="C909" s="34">
        <v>41466</v>
      </c>
      <c r="D909" s="36">
        <v>167761</v>
      </c>
      <c r="E909" s="18" t="s">
        <v>12</v>
      </c>
      <c r="F909" s="28" t="s">
        <v>467</v>
      </c>
      <c r="G909" s="35">
        <v>1</v>
      </c>
      <c r="H909" s="29">
        <v>5476.38</v>
      </c>
      <c r="I909" s="29">
        <v>5476.38</v>
      </c>
      <c r="J909" s="22" t="s">
        <v>14</v>
      </c>
    </row>
    <row r="910" spans="3:10" ht="15">
      <c r="C910" s="34">
        <v>41466</v>
      </c>
      <c r="D910" s="36">
        <v>167762</v>
      </c>
      <c r="E910" s="18" t="s">
        <v>12</v>
      </c>
      <c r="F910" s="28" t="s">
        <v>467</v>
      </c>
      <c r="G910" s="35">
        <v>1</v>
      </c>
      <c r="H910" s="29">
        <v>5476.38</v>
      </c>
      <c r="I910" s="29">
        <v>5476.38</v>
      </c>
      <c r="J910" s="22" t="s">
        <v>14</v>
      </c>
    </row>
    <row r="911" spans="3:10" ht="15">
      <c r="C911" s="34">
        <v>41466</v>
      </c>
      <c r="D911" s="36">
        <v>167763</v>
      </c>
      <c r="E911" s="18" t="s">
        <v>12</v>
      </c>
      <c r="F911" s="28" t="s">
        <v>467</v>
      </c>
      <c r="G911" s="35">
        <v>1</v>
      </c>
      <c r="H911" s="29">
        <v>5476.38</v>
      </c>
      <c r="I911" s="29">
        <v>5476.38</v>
      </c>
      <c r="J911" s="22" t="s">
        <v>14</v>
      </c>
    </row>
    <row r="912" spans="3:10" ht="15">
      <c r="C912" s="34">
        <v>41466</v>
      </c>
      <c r="D912" s="36">
        <v>167764</v>
      </c>
      <c r="E912" s="18" t="s">
        <v>12</v>
      </c>
      <c r="F912" s="28" t="s">
        <v>467</v>
      </c>
      <c r="G912" s="35">
        <v>1</v>
      </c>
      <c r="H912" s="29">
        <v>5476.38</v>
      </c>
      <c r="I912" s="29">
        <v>5476.38</v>
      </c>
      <c r="J912" s="22" t="s">
        <v>14</v>
      </c>
    </row>
    <row r="913" spans="3:10" ht="15">
      <c r="C913" s="34">
        <v>41466</v>
      </c>
      <c r="D913" s="36">
        <v>167765</v>
      </c>
      <c r="E913" s="18" t="s">
        <v>12</v>
      </c>
      <c r="F913" s="28" t="s">
        <v>467</v>
      </c>
      <c r="G913" s="35">
        <v>1</v>
      </c>
      <c r="H913" s="29">
        <v>5476.38</v>
      </c>
      <c r="I913" s="29">
        <v>5476.38</v>
      </c>
      <c r="J913" s="22" t="s">
        <v>14</v>
      </c>
    </row>
    <row r="914" spans="3:10" ht="15">
      <c r="C914" s="34">
        <v>41466</v>
      </c>
      <c r="D914" s="36">
        <v>167766</v>
      </c>
      <c r="E914" s="18" t="s">
        <v>12</v>
      </c>
      <c r="F914" s="28" t="s">
        <v>467</v>
      </c>
      <c r="G914" s="35">
        <v>1</v>
      </c>
      <c r="H914" s="29">
        <v>5476.38</v>
      </c>
      <c r="I914" s="29">
        <v>5476.38</v>
      </c>
      <c r="J914" s="22" t="s">
        <v>14</v>
      </c>
    </row>
    <row r="915" spans="3:10" ht="15">
      <c r="C915" s="34">
        <v>41466</v>
      </c>
      <c r="D915" s="36">
        <v>167767</v>
      </c>
      <c r="E915" s="18" t="s">
        <v>12</v>
      </c>
      <c r="F915" s="28" t="s">
        <v>467</v>
      </c>
      <c r="G915" s="35">
        <v>1</v>
      </c>
      <c r="H915" s="29">
        <v>5476.38</v>
      </c>
      <c r="I915" s="29">
        <v>5476.38</v>
      </c>
      <c r="J915" s="22" t="s">
        <v>14</v>
      </c>
    </row>
    <row r="916" spans="3:10" ht="15">
      <c r="C916" s="34">
        <v>41466</v>
      </c>
      <c r="D916" s="36">
        <v>167768</v>
      </c>
      <c r="E916" s="18" t="s">
        <v>12</v>
      </c>
      <c r="F916" s="28" t="s">
        <v>467</v>
      </c>
      <c r="G916" s="35">
        <v>1</v>
      </c>
      <c r="H916" s="29">
        <v>5476.38</v>
      </c>
      <c r="I916" s="29">
        <v>5476.38</v>
      </c>
      <c r="J916" s="22" t="s">
        <v>14</v>
      </c>
    </row>
    <row r="917" spans="3:10" ht="15">
      <c r="C917" s="34">
        <v>41466</v>
      </c>
      <c r="D917" s="36">
        <v>167769</v>
      </c>
      <c r="E917" s="18" t="s">
        <v>12</v>
      </c>
      <c r="F917" s="28" t="s">
        <v>467</v>
      </c>
      <c r="G917" s="35">
        <v>1</v>
      </c>
      <c r="H917" s="29">
        <v>5476.38</v>
      </c>
      <c r="I917" s="29">
        <v>5476.38</v>
      </c>
      <c r="J917" s="22" t="s">
        <v>14</v>
      </c>
    </row>
    <row r="918" spans="3:10" ht="15">
      <c r="C918" s="34">
        <v>41466</v>
      </c>
      <c r="D918" s="36">
        <v>167770</v>
      </c>
      <c r="E918" s="18" t="s">
        <v>12</v>
      </c>
      <c r="F918" s="28" t="s">
        <v>467</v>
      </c>
      <c r="G918" s="35">
        <v>1</v>
      </c>
      <c r="H918" s="29">
        <v>5476.38</v>
      </c>
      <c r="I918" s="29">
        <v>5476.38</v>
      </c>
      <c r="J918" s="22" t="s">
        <v>14</v>
      </c>
    </row>
    <row r="919" spans="3:10" ht="15">
      <c r="C919" s="34">
        <v>41466</v>
      </c>
      <c r="D919" s="36">
        <v>167789</v>
      </c>
      <c r="E919" s="18" t="s">
        <v>12</v>
      </c>
      <c r="F919" s="28" t="s">
        <v>467</v>
      </c>
      <c r="G919" s="35">
        <v>1</v>
      </c>
      <c r="H919" s="29">
        <v>5476.38</v>
      </c>
      <c r="I919" s="29">
        <v>5476.38</v>
      </c>
      <c r="J919" s="22" t="s">
        <v>14</v>
      </c>
    </row>
    <row r="920" spans="3:10" ht="15">
      <c r="C920" s="34">
        <v>41466</v>
      </c>
      <c r="D920" s="36">
        <v>167788</v>
      </c>
      <c r="E920" s="18" t="s">
        <v>12</v>
      </c>
      <c r="F920" s="28" t="s">
        <v>467</v>
      </c>
      <c r="G920" s="35">
        <v>1</v>
      </c>
      <c r="H920" s="29">
        <v>5476.38</v>
      </c>
      <c r="I920" s="29">
        <v>5476.38</v>
      </c>
      <c r="J920" s="22" t="s">
        <v>14</v>
      </c>
    </row>
    <row r="921" spans="3:10" ht="15">
      <c r="C921" s="34">
        <v>41466</v>
      </c>
      <c r="D921" s="36">
        <v>167604</v>
      </c>
      <c r="E921" s="18" t="s">
        <v>12</v>
      </c>
      <c r="F921" s="28" t="s">
        <v>467</v>
      </c>
      <c r="G921" s="35">
        <v>1</v>
      </c>
      <c r="H921" s="29">
        <v>5476.38</v>
      </c>
      <c r="I921" s="29">
        <v>5476.38</v>
      </c>
      <c r="J921" s="22" t="s">
        <v>14</v>
      </c>
    </row>
    <row r="922" spans="3:10" ht="15">
      <c r="C922" s="34">
        <v>41466</v>
      </c>
      <c r="D922" s="36">
        <v>167904</v>
      </c>
      <c r="E922" s="18" t="s">
        <v>12</v>
      </c>
      <c r="F922" s="28" t="s">
        <v>467</v>
      </c>
      <c r="G922" s="35">
        <v>1</v>
      </c>
      <c r="H922" s="29">
        <v>5476.38</v>
      </c>
      <c r="I922" s="29">
        <v>5476.38</v>
      </c>
      <c r="J922" s="22" t="s">
        <v>14</v>
      </c>
    </row>
    <row r="923" spans="3:10" ht="15">
      <c r="C923" s="34">
        <v>41466</v>
      </c>
      <c r="D923" s="36">
        <v>167914</v>
      </c>
      <c r="E923" s="18" t="s">
        <v>12</v>
      </c>
      <c r="F923" s="28" t="s">
        <v>467</v>
      </c>
      <c r="G923" s="35">
        <v>1</v>
      </c>
      <c r="H923" s="29">
        <v>5476.38</v>
      </c>
      <c r="I923" s="29">
        <v>5476.38</v>
      </c>
      <c r="J923" s="22" t="s">
        <v>14</v>
      </c>
    </row>
    <row r="924" spans="3:10" ht="15">
      <c r="C924" s="34">
        <v>41466</v>
      </c>
      <c r="D924" s="36">
        <v>167826</v>
      </c>
      <c r="E924" s="18" t="s">
        <v>12</v>
      </c>
      <c r="F924" s="28" t="s">
        <v>467</v>
      </c>
      <c r="G924" s="35">
        <v>1</v>
      </c>
      <c r="H924" s="29">
        <v>5476.38</v>
      </c>
      <c r="I924" s="29">
        <v>5476.38</v>
      </c>
      <c r="J924" s="22" t="s">
        <v>14</v>
      </c>
    </row>
    <row r="925" spans="3:10" ht="15">
      <c r="C925" s="34">
        <v>41466</v>
      </c>
      <c r="D925" s="36">
        <v>167827</v>
      </c>
      <c r="E925" s="18" t="s">
        <v>12</v>
      </c>
      <c r="F925" s="28" t="s">
        <v>467</v>
      </c>
      <c r="G925" s="35">
        <v>1</v>
      </c>
      <c r="H925" s="29">
        <v>5476.38</v>
      </c>
      <c r="I925" s="29">
        <v>5476.38</v>
      </c>
      <c r="J925" s="22" t="s">
        <v>14</v>
      </c>
    </row>
    <row r="926" spans="3:10" ht="15">
      <c r="C926" s="34">
        <v>41466</v>
      </c>
      <c r="D926" s="36">
        <v>167834</v>
      </c>
      <c r="E926" s="18" t="s">
        <v>12</v>
      </c>
      <c r="F926" s="28" t="s">
        <v>468</v>
      </c>
      <c r="G926" s="35">
        <v>1</v>
      </c>
      <c r="H926" s="29">
        <v>3593.1</v>
      </c>
      <c r="I926" s="29">
        <v>3593.1</v>
      </c>
      <c r="J926" s="22" t="s">
        <v>14</v>
      </c>
    </row>
    <row r="927" spans="3:10" ht="15">
      <c r="C927" s="34">
        <v>41466</v>
      </c>
      <c r="D927" s="36">
        <v>167835</v>
      </c>
      <c r="E927" s="18" t="s">
        <v>12</v>
      </c>
      <c r="F927" s="28" t="s">
        <v>468</v>
      </c>
      <c r="G927" s="35">
        <v>1</v>
      </c>
      <c r="H927" s="29">
        <v>3593.1</v>
      </c>
      <c r="I927" s="29">
        <v>3593.1</v>
      </c>
      <c r="J927" s="22" t="s">
        <v>14</v>
      </c>
    </row>
    <row r="928" spans="3:10" ht="15">
      <c r="C928" s="34">
        <v>41466</v>
      </c>
      <c r="D928" s="36">
        <v>167836</v>
      </c>
      <c r="E928" s="18" t="s">
        <v>12</v>
      </c>
      <c r="F928" s="28" t="s">
        <v>468</v>
      </c>
      <c r="G928" s="35">
        <v>1</v>
      </c>
      <c r="H928" s="29">
        <v>3593.1</v>
      </c>
      <c r="I928" s="29">
        <v>3593.1</v>
      </c>
      <c r="J928" s="22" t="s">
        <v>14</v>
      </c>
    </row>
    <row r="929" spans="3:10" ht="15">
      <c r="C929" s="34">
        <v>41466</v>
      </c>
      <c r="D929" s="36">
        <v>167837</v>
      </c>
      <c r="E929" s="18" t="s">
        <v>12</v>
      </c>
      <c r="F929" s="28" t="s">
        <v>468</v>
      </c>
      <c r="G929" s="35">
        <v>1</v>
      </c>
      <c r="H929" s="29">
        <v>3593.1</v>
      </c>
      <c r="I929" s="29">
        <v>3593.1</v>
      </c>
      <c r="J929" s="22" t="s">
        <v>14</v>
      </c>
    </row>
    <row r="930" spans="3:10" ht="15">
      <c r="C930" s="34">
        <v>41466</v>
      </c>
      <c r="D930" s="36">
        <v>167838</v>
      </c>
      <c r="E930" s="18" t="s">
        <v>12</v>
      </c>
      <c r="F930" s="28" t="s">
        <v>468</v>
      </c>
      <c r="G930" s="35">
        <v>1</v>
      </c>
      <c r="H930" s="29">
        <v>3593.1</v>
      </c>
      <c r="I930" s="29">
        <v>3593.1</v>
      </c>
      <c r="J930" s="22" t="s">
        <v>14</v>
      </c>
    </row>
    <row r="931" spans="3:10" ht="15">
      <c r="C931" s="34">
        <v>41466</v>
      </c>
      <c r="D931" s="36">
        <v>167839</v>
      </c>
      <c r="E931" s="18" t="s">
        <v>12</v>
      </c>
      <c r="F931" s="28" t="s">
        <v>468</v>
      </c>
      <c r="G931" s="35">
        <v>1</v>
      </c>
      <c r="H931" s="29">
        <v>3593.1</v>
      </c>
      <c r="I931" s="29">
        <v>3593.1</v>
      </c>
      <c r="J931" s="22" t="s">
        <v>14</v>
      </c>
    </row>
    <row r="932" spans="3:10" ht="15">
      <c r="C932" s="34">
        <v>41466</v>
      </c>
      <c r="D932" s="36">
        <v>167840</v>
      </c>
      <c r="E932" s="18" t="s">
        <v>12</v>
      </c>
      <c r="F932" s="28" t="s">
        <v>468</v>
      </c>
      <c r="G932" s="35">
        <v>1</v>
      </c>
      <c r="H932" s="29">
        <v>3593.1</v>
      </c>
      <c r="I932" s="29">
        <v>3593.1</v>
      </c>
      <c r="J932" s="22" t="s">
        <v>14</v>
      </c>
    </row>
    <row r="933" spans="3:10" ht="15">
      <c r="C933" s="34">
        <v>41466</v>
      </c>
      <c r="D933" s="36">
        <v>167841</v>
      </c>
      <c r="E933" s="18" t="s">
        <v>12</v>
      </c>
      <c r="F933" s="28" t="s">
        <v>468</v>
      </c>
      <c r="G933" s="35">
        <v>1</v>
      </c>
      <c r="H933" s="29">
        <v>3593.1</v>
      </c>
      <c r="I933" s="29">
        <v>3593.1</v>
      </c>
      <c r="J933" s="22" t="s">
        <v>14</v>
      </c>
    </row>
    <row r="934" spans="3:10" ht="15">
      <c r="C934" s="34">
        <v>41466</v>
      </c>
      <c r="D934" s="36">
        <v>167842</v>
      </c>
      <c r="E934" s="18" t="s">
        <v>12</v>
      </c>
      <c r="F934" s="28" t="s">
        <v>468</v>
      </c>
      <c r="G934" s="35">
        <v>1</v>
      </c>
      <c r="H934" s="29">
        <v>3593.1</v>
      </c>
      <c r="I934" s="29">
        <v>3593.1</v>
      </c>
      <c r="J934" s="22" t="s">
        <v>14</v>
      </c>
    </row>
    <row r="935" spans="3:10" ht="15">
      <c r="C935" s="34">
        <v>41466</v>
      </c>
      <c r="D935" s="36">
        <v>167843</v>
      </c>
      <c r="E935" s="18" t="s">
        <v>12</v>
      </c>
      <c r="F935" s="28" t="s">
        <v>468</v>
      </c>
      <c r="G935" s="35">
        <v>1</v>
      </c>
      <c r="H935" s="29">
        <v>3593.1</v>
      </c>
      <c r="I935" s="29">
        <v>3593.1</v>
      </c>
      <c r="J935" s="22" t="s">
        <v>14</v>
      </c>
    </row>
    <row r="936" spans="3:10" ht="15">
      <c r="C936" s="34">
        <v>41466</v>
      </c>
      <c r="D936" s="36">
        <v>167844</v>
      </c>
      <c r="E936" s="18" t="s">
        <v>12</v>
      </c>
      <c r="F936" s="28" t="s">
        <v>468</v>
      </c>
      <c r="G936" s="35">
        <v>1</v>
      </c>
      <c r="H936" s="29">
        <v>3593.1</v>
      </c>
      <c r="I936" s="29">
        <v>3593.1</v>
      </c>
      <c r="J936" s="22" t="s">
        <v>14</v>
      </c>
    </row>
    <row r="937" spans="3:10" ht="15">
      <c r="C937" s="34">
        <v>41466</v>
      </c>
      <c r="D937" s="36">
        <v>167845</v>
      </c>
      <c r="E937" s="18" t="s">
        <v>12</v>
      </c>
      <c r="F937" s="28" t="s">
        <v>468</v>
      </c>
      <c r="G937" s="35">
        <v>1</v>
      </c>
      <c r="H937" s="29">
        <v>3593.1</v>
      </c>
      <c r="I937" s="29">
        <v>3593.1</v>
      </c>
      <c r="J937" s="22" t="s">
        <v>14</v>
      </c>
    </row>
    <row r="938" spans="3:10" ht="15">
      <c r="C938" s="34">
        <v>41466</v>
      </c>
      <c r="D938" s="36">
        <v>167846</v>
      </c>
      <c r="E938" s="18" t="s">
        <v>12</v>
      </c>
      <c r="F938" s="28" t="s">
        <v>468</v>
      </c>
      <c r="G938" s="35">
        <v>1</v>
      </c>
      <c r="H938" s="29">
        <v>3593.1</v>
      </c>
      <c r="I938" s="29">
        <v>3593.1</v>
      </c>
      <c r="J938" s="22" t="s">
        <v>14</v>
      </c>
    </row>
    <row r="939" spans="3:10" ht="15">
      <c r="C939" s="34">
        <v>41466</v>
      </c>
      <c r="D939" s="36">
        <v>167847</v>
      </c>
      <c r="E939" s="18" t="s">
        <v>12</v>
      </c>
      <c r="F939" s="28" t="s">
        <v>468</v>
      </c>
      <c r="G939" s="35">
        <v>1</v>
      </c>
      <c r="H939" s="29">
        <v>3593.1</v>
      </c>
      <c r="I939" s="29">
        <v>3593.1</v>
      </c>
      <c r="J939" s="22" t="s">
        <v>14</v>
      </c>
    </row>
    <row r="940" spans="3:10" ht="15">
      <c r="C940" s="34">
        <v>41466</v>
      </c>
      <c r="D940" s="36">
        <v>167848</v>
      </c>
      <c r="E940" s="18" t="s">
        <v>12</v>
      </c>
      <c r="F940" s="28" t="s">
        <v>468</v>
      </c>
      <c r="G940" s="35">
        <v>1</v>
      </c>
      <c r="H940" s="29">
        <v>3593.1</v>
      </c>
      <c r="I940" s="29">
        <v>3593.1</v>
      </c>
      <c r="J940" s="22" t="s">
        <v>14</v>
      </c>
    </row>
    <row r="941" spans="3:10" ht="15">
      <c r="C941" s="34">
        <v>41466</v>
      </c>
      <c r="D941" s="36">
        <v>167849</v>
      </c>
      <c r="E941" s="18" t="s">
        <v>12</v>
      </c>
      <c r="F941" s="28" t="s">
        <v>468</v>
      </c>
      <c r="G941" s="35">
        <v>1</v>
      </c>
      <c r="H941" s="29">
        <v>3593.1</v>
      </c>
      <c r="I941" s="29">
        <v>3593.1</v>
      </c>
      <c r="J941" s="22" t="s">
        <v>14</v>
      </c>
    </row>
    <row r="942" spans="3:10" ht="15">
      <c r="C942" s="34">
        <v>41466</v>
      </c>
      <c r="D942" s="36">
        <v>167854</v>
      </c>
      <c r="E942" s="18" t="s">
        <v>12</v>
      </c>
      <c r="F942" s="28" t="s">
        <v>468</v>
      </c>
      <c r="G942" s="35">
        <v>1</v>
      </c>
      <c r="H942" s="29">
        <v>3593.1</v>
      </c>
      <c r="I942" s="29">
        <v>3593.1</v>
      </c>
      <c r="J942" s="22" t="s">
        <v>14</v>
      </c>
    </row>
    <row r="943" spans="3:10" ht="15">
      <c r="C943" s="34">
        <v>41466</v>
      </c>
      <c r="D943" s="36">
        <v>167855</v>
      </c>
      <c r="E943" s="18" t="s">
        <v>12</v>
      </c>
      <c r="F943" s="28" t="s">
        <v>468</v>
      </c>
      <c r="G943" s="35">
        <v>1</v>
      </c>
      <c r="H943" s="29">
        <v>3593.1</v>
      </c>
      <c r="I943" s="29">
        <v>3593.1</v>
      </c>
      <c r="J943" s="22" t="s">
        <v>14</v>
      </c>
    </row>
    <row r="944" spans="3:10" ht="15">
      <c r="C944" s="34">
        <v>41471</v>
      </c>
      <c r="D944" s="36">
        <v>167880</v>
      </c>
      <c r="E944" s="18" t="s">
        <v>12</v>
      </c>
      <c r="F944" s="28" t="s">
        <v>469</v>
      </c>
      <c r="G944" s="35">
        <v>1</v>
      </c>
      <c r="H944" s="29">
        <v>16894.3</v>
      </c>
      <c r="I944" s="29">
        <v>16894.3</v>
      </c>
      <c r="J944" s="22" t="s">
        <v>14</v>
      </c>
    </row>
    <row r="945" spans="3:10" ht="15">
      <c r="C945" s="34">
        <v>41471</v>
      </c>
      <c r="D945" s="36">
        <v>167875</v>
      </c>
      <c r="E945" s="18" t="s">
        <v>12</v>
      </c>
      <c r="F945" s="28" t="s">
        <v>470</v>
      </c>
      <c r="G945" s="35">
        <v>1</v>
      </c>
      <c r="H945" s="29">
        <v>22603.134999999998</v>
      </c>
      <c r="I945" s="29">
        <v>22603.134999999998</v>
      </c>
      <c r="J945" s="22" t="s">
        <v>14</v>
      </c>
    </row>
    <row r="946" spans="3:10" ht="15">
      <c r="C946" s="34">
        <v>41471</v>
      </c>
      <c r="D946" s="36">
        <v>167876</v>
      </c>
      <c r="E946" s="18" t="s">
        <v>12</v>
      </c>
      <c r="F946" s="28" t="s">
        <v>470</v>
      </c>
      <c r="G946" s="35">
        <v>1</v>
      </c>
      <c r="H946" s="29">
        <v>22603.134999999998</v>
      </c>
      <c r="I946" s="29">
        <v>22603.134999999998</v>
      </c>
      <c r="J946" s="22" t="s">
        <v>14</v>
      </c>
    </row>
    <row r="947" spans="3:10" ht="15">
      <c r="C947" s="34">
        <v>41471</v>
      </c>
      <c r="D947" s="36">
        <v>167878</v>
      </c>
      <c r="E947" s="18" t="s">
        <v>12</v>
      </c>
      <c r="F947" s="28" t="s">
        <v>471</v>
      </c>
      <c r="G947" s="35">
        <v>1</v>
      </c>
      <c r="H947" s="29">
        <v>22919.54</v>
      </c>
      <c r="I947" s="29">
        <v>22919.54</v>
      </c>
      <c r="J947" s="22" t="s">
        <v>14</v>
      </c>
    </row>
    <row r="948" spans="3:10" ht="15">
      <c r="C948" s="34">
        <v>41471</v>
      </c>
      <c r="D948" s="36">
        <v>167884</v>
      </c>
      <c r="E948" s="18" t="s">
        <v>12</v>
      </c>
      <c r="F948" s="28" t="s">
        <v>472</v>
      </c>
      <c r="G948" s="35">
        <v>1</v>
      </c>
      <c r="H948" s="29">
        <v>6227.69</v>
      </c>
      <c r="I948" s="29">
        <v>6227.69</v>
      </c>
      <c r="J948" s="22" t="s">
        <v>14</v>
      </c>
    </row>
    <row r="949" spans="3:10" ht="15">
      <c r="C949" s="34">
        <v>41471</v>
      </c>
      <c r="D949" s="36">
        <v>167877</v>
      </c>
      <c r="E949" s="18" t="s">
        <v>12</v>
      </c>
      <c r="F949" s="28" t="s">
        <v>473</v>
      </c>
      <c r="G949" s="35">
        <v>1</v>
      </c>
      <c r="H949" s="29">
        <v>3967.16</v>
      </c>
      <c r="I949" s="29">
        <v>3967.16</v>
      </c>
      <c r="J949" s="22" t="s">
        <v>14</v>
      </c>
    </row>
    <row r="950" spans="3:10" ht="15">
      <c r="C950" s="34">
        <v>41471</v>
      </c>
      <c r="D950" s="36">
        <v>167881</v>
      </c>
      <c r="E950" s="18" t="s">
        <v>12</v>
      </c>
      <c r="F950" s="28" t="s">
        <v>474</v>
      </c>
      <c r="G950" s="35">
        <v>1</v>
      </c>
      <c r="H950" s="29">
        <v>11054.83</v>
      </c>
      <c r="I950" s="29">
        <v>11054.83</v>
      </c>
      <c r="J950" s="22" t="s">
        <v>14</v>
      </c>
    </row>
    <row r="951" spans="3:10" ht="15">
      <c r="C951" s="37">
        <v>41471</v>
      </c>
      <c r="D951" s="38">
        <v>167882</v>
      </c>
      <c r="E951" s="31" t="s">
        <v>12</v>
      </c>
      <c r="F951" s="32" t="s">
        <v>474</v>
      </c>
      <c r="G951" s="35">
        <v>1</v>
      </c>
      <c r="H951" s="29">
        <v>11054.83</v>
      </c>
      <c r="I951" s="29">
        <v>11054.83</v>
      </c>
      <c r="J951" s="22" t="s">
        <v>14</v>
      </c>
    </row>
    <row r="952" spans="3:10" ht="15">
      <c r="C952" s="34">
        <v>41471</v>
      </c>
      <c r="D952" s="36">
        <v>167879</v>
      </c>
      <c r="E952" s="18" t="s">
        <v>12</v>
      </c>
      <c r="F952" s="28" t="s">
        <v>475</v>
      </c>
      <c r="G952" s="35">
        <v>1</v>
      </c>
      <c r="H952" s="29">
        <v>27467.26</v>
      </c>
      <c r="I952" s="29">
        <v>27467.26</v>
      </c>
      <c r="J952" s="22" t="s">
        <v>14</v>
      </c>
    </row>
    <row r="953" spans="3:10" ht="15">
      <c r="C953" s="34" t="s">
        <v>476</v>
      </c>
      <c r="D953" s="17">
        <v>166807</v>
      </c>
      <c r="E953" s="18" t="s">
        <v>12</v>
      </c>
      <c r="F953" s="26" t="s">
        <v>477</v>
      </c>
      <c r="G953" s="35">
        <v>1</v>
      </c>
      <c r="H953" s="39">
        <v>12036</v>
      </c>
      <c r="I953" s="39">
        <v>12035.94</v>
      </c>
      <c r="J953" s="22" t="s">
        <v>14</v>
      </c>
    </row>
    <row r="954" spans="3:10" ht="15.75">
      <c r="C954" s="40" t="s">
        <v>478</v>
      </c>
      <c r="D954" s="41">
        <v>167237</v>
      </c>
      <c r="E954" s="18" t="s">
        <v>12</v>
      </c>
      <c r="F954" s="42" t="s">
        <v>479</v>
      </c>
      <c r="G954" s="35">
        <v>1</v>
      </c>
      <c r="H954" s="39">
        <v>12036</v>
      </c>
      <c r="I954" s="43">
        <v>74163.45</v>
      </c>
      <c r="J954" s="22" t="s">
        <v>14</v>
      </c>
    </row>
    <row r="955" spans="3:10" ht="15.75">
      <c r="C955" s="40" t="s">
        <v>478</v>
      </c>
      <c r="D955" s="41">
        <v>166656</v>
      </c>
      <c r="E955" s="18" t="s">
        <v>12</v>
      </c>
      <c r="F955" s="42" t="s">
        <v>479</v>
      </c>
      <c r="G955" s="35">
        <v>1</v>
      </c>
      <c r="H955" s="39">
        <v>12036</v>
      </c>
      <c r="I955" s="43">
        <v>74163.45</v>
      </c>
      <c r="J955" s="22" t="s">
        <v>14</v>
      </c>
    </row>
    <row r="956" spans="3:10" ht="15.75">
      <c r="C956" s="40" t="s">
        <v>478</v>
      </c>
      <c r="D956" s="41"/>
      <c r="E956" s="18" t="s">
        <v>12</v>
      </c>
      <c r="F956" s="42" t="s">
        <v>479</v>
      </c>
      <c r="G956" s="35">
        <v>1</v>
      </c>
      <c r="H956" s="39">
        <v>12036</v>
      </c>
      <c r="I956" s="43">
        <v>74163.45</v>
      </c>
      <c r="J956" s="22" t="s">
        <v>14</v>
      </c>
    </row>
    <row r="957" spans="3:10" ht="15.75">
      <c r="C957" s="40">
        <v>41375</v>
      </c>
      <c r="D957" s="41">
        <v>166710</v>
      </c>
      <c r="E957" s="18" t="s">
        <v>12</v>
      </c>
      <c r="F957" s="42" t="s">
        <v>479</v>
      </c>
      <c r="G957" s="35">
        <v>1</v>
      </c>
      <c r="H957" s="43">
        <v>72188.47</v>
      </c>
      <c r="I957" s="43">
        <v>72188.47</v>
      </c>
      <c r="J957" s="22" t="s">
        <v>14</v>
      </c>
    </row>
    <row r="958" spans="3:10" ht="15.75">
      <c r="C958" s="40">
        <v>41375</v>
      </c>
      <c r="D958" s="41">
        <v>166711</v>
      </c>
      <c r="E958" s="18" t="s">
        <v>12</v>
      </c>
      <c r="F958" s="42" t="s">
        <v>479</v>
      </c>
      <c r="G958" s="35">
        <v>1</v>
      </c>
      <c r="H958" s="43">
        <v>72188.47</v>
      </c>
      <c r="I958" s="43">
        <v>72188.47</v>
      </c>
      <c r="J958" s="22" t="s">
        <v>14</v>
      </c>
    </row>
    <row r="959" spans="3:10" ht="15.75">
      <c r="C959" s="40">
        <v>41375</v>
      </c>
      <c r="D959" s="41">
        <v>166712</v>
      </c>
      <c r="E959" s="18" t="s">
        <v>12</v>
      </c>
      <c r="F959" s="42" t="s">
        <v>479</v>
      </c>
      <c r="G959" s="35">
        <v>1</v>
      </c>
      <c r="H959" s="43">
        <v>72188.47</v>
      </c>
      <c r="I959" s="43">
        <v>72188.47</v>
      </c>
      <c r="J959" s="22" t="s">
        <v>14</v>
      </c>
    </row>
    <row r="960" spans="3:10" ht="15.75">
      <c r="C960" s="40">
        <v>41375</v>
      </c>
      <c r="D960" s="41">
        <v>166713</v>
      </c>
      <c r="E960" s="18" t="s">
        <v>12</v>
      </c>
      <c r="F960" s="42" t="s">
        <v>479</v>
      </c>
      <c r="G960" s="35">
        <v>1</v>
      </c>
      <c r="H960" s="43">
        <v>72188.47</v>
      </c>
      <c r="I960" s="43">
        <v>72188.47</v>
      </c>
      <c r="J960" s="22" t="s">
        <v>14</v>
      </c>
    </row>
    <row r="961" spans="3:10" ht="15.75">
      <c r="C961" s="40">
        <v>41375</v>
      </c>
      <c r="D961" s="41">
        <v>166714</v>
      </c>
      <c r="E961" s="18" t="s">
        <v>12</v>
      </c>
      <c r="F961" s="42" t="s">
        <v>479</v>
      </c>
      <c r="G961" s="35">
        <v>1</v>
      </c>
      <c r="H961" s="43">
        <v>72188.47</v>
      </c>
      <c r="I961" s="43">
        <v>72188.47</v>
      </c>
      <c r="J961" s="22" t="s">
        <v>14</v>
      </c>
    </row>
    <row r="962" spans="3:10" ht="15.75">
      <c r="C962" s="40">
        <v>41375</v>
      </c>
      <c r="D962" s="41">
        <v>166715</v>
      </c>
      <c r="E962" s="18" t="s">
        <v>12</v>
      </c>
      <c r="F962" s="42" t="s">
        <v>479</v>
      </c>
      <c r="G962" s="35">
        <v>1</v>
      </c>
      <c r="H962" s="43">
        <v>72188.47</v>
      </c>
      <c r="I962" s="43">
        <v>72188.47</v>
      </c>
      <c r="J962" s="22" t="s">
        <v>14</v>
      </c>
    </row>
    <row r="963" spans="3:10" ht="15.75">
      <c r="C963" s="40">
        <v>41375</v>
      </c>
      <c r="D963" s="41">
        <v>166716</v>
      </c>
      <c r="E963" s="18" t="s">
        <v>12</v>
      </c>
      <c r="F963" s="42" t="s">
        <v>479</v>
      </c>
      <c r="G963" s="35">
        <v>1</v>
      </c>
      <c r="H963" s="43">
        <v>72188.47</v>
      </c>
      <c r="I963" s="43">
        <v>72188.47</v>
      </c>
      <c r="J963" s="22" t="s">
        <v>14</v>
      </c>
    </row>
    <row r="964" spans="3:10" ht="15.75">
      <c r="C964" s="40">
        <v>41375</v>
      </c>
      <c r="D964" s="41">
        <v>166717</v>
      </c>
      <c r="E964" s="18" t="s">
        <v>12</v>
      </c>
      <c r="F964" s="42" t="s">
        <v>479</v>
      </c>
      <c r="G964" s="35">
        <v>1</v>
      </c>
      <c r="H964" s="43">
        <v>72188.47</v>
      </c>
      <c r="I964" s="43">
        <v>72188.47</v>
      </c>
      <c r="J964" s="22" t="s">
        <v>14</v>
      </c>
    </row>
    <row r="965" spans="3:10" ht="15.75">
      <c r="C965" s="40">
        <v>41375</v>
      </c>
      <c r="D965" s="41">
        <v>166718</v>
      </c>
      <c r="E965" s="18" t="s">
        <v>12</v>
      </c>
      <c r="F965" s="42" t="s">
        <v>479</v>
      </c>
      <c r="G965" s="35">
        <v>1</v>
      </c>
      <c r="H965" s="43">
        <v>72188.47</v>
      </c>
      <c r="I965" s="43">
        <v>72188.47</v>
      </c>
      <c r="J965" s="22" t="s">
        <v>14</v>
      </c>
    </row>
    <row r="966" spans="3:10" ht="15.75">
      <c r="C966" s="40">
        <v>41705</v>
      </c>
      <c r="D966" s="41"/>
      <c r="E966" s="18"/>
      <c r="F966" s="42" t="s">
        <v>480</v>
      </c>
      <c r="G966" s="35">
        <v>1</v>
      </c>
      <c r="H966" s="43">
        <v>1731660</v>
      </c>
      <c r="I966" s="43">
        <v>1731660</v>
      </c>
      <c r="J966" s="46" t="s">
        <v>14</v>
      </c>
    </row>
    <row r="967" spans="3:10" ht="15">
      <c r="H967" s="44"/>
      <c r="I967" s="45">
        <f>SUM(I15:I966)</f>
        <v>52343805.950000174</v>
      </c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Cristina Taveras</cp:lastModifiedBy>
  <dcterms:created xsi:type="dcterms:W3CDTF">2014-07-28T21:45:06Z</dcterms:created>
  <dcterms:modified xsi:type="dcterms:W3CDTF">2014-08-13T16:05:07Z</dcterms:modified>
</cp:coreProperties>
</file>