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377BDDC9-32A9-4B73-86F4-2CBEE44368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8" i="3" l="1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7" i="3"/>
  <c r="M36" i="3"/>
  <c r="M35" i="3"/>
  <c r="M34" i="3"/>
  <c r="M33" i="3"/>
  <c r="M32" i="3"/>
  <c r="M31" i="3"/>
  <c r="M30" i="3"/>
  <c r="M29" i="3"/>
  <c r="M28" i="3"/>
  <c r="M27" i="3"/>
  <c r="M25" i="3"/>
  <c r="M24" i="3"/>
  <c r="M23" i="3"/>
  <c r="M22" i="3"/>
  <c r="M21" i="3"/>
  <c r="M20" i="3"/>
  <c r="M19" i="3"/>
  <c r="M18" i="3"/>
  <c r="M17" i="3"/>
  <c r="M15" i="3"/>
  <c r="M14" i="3"/>
  <c r="M13" i="3"/>
  <c r="M12" i="3"/>
  <c r="M11" i="3"/>
  <c r="L52" i="3"/>
  <c r="L26" i="3"/>
  <c r="L16" i="3"/>
  <c r="L10" i="3"/>
  <c r="K26" i="3"/>
  <c r="K16" i="3"/>
  <c r="K10" i="3"/>
  <c r="K74" i="3" s="1"/>
  <c r="K87" i="3" s="1"/>
  <c r="J10" i="3"/>
  <c r="J26" i="3"/>
  <c r="J16" i="3"/>
  <c r="J74" i="3" s="1"/>
  <c r="J87" i="3" s="1"/>
  <c r="I52" i="3"/>
  <c r="I26" i="3"/>
  <c r="I16" i="3"/>
  <c r="I10" i="3"/>
  <c r="D10" i="3"/>
  <c r="C10" i="3"/>
  <c r="C16" i="3"/>
  <c r="M52" i="3" l="1"/>
  <c r="L74" i="3"/>
  <c r="L87" i="3" s="1"/>
  <c r="D74" i="3"/>
  <c r="I74" i="3"/>
  <c r="I87" i="3" s="1"/>
  <c r="H26" i="3"/>
  <c r="M26" i="3" s="1"/>
  <c r="H16" i="3"/>
  <c r="G10" i="3"/>
  <c r="H10" i="3"/>
  <c r="G16" i="3"/>
  <c r="G74" i="3" s="1"/>
  <c r="G87" i="3" s="1"/>
  <c r="F16" i="3"/>
  <c r="F10" i="3"/>
  <c r="E10" i="3"/>
  <c r="M10" i="3" s="1"/>
  <c r="H74" i="3" l="1"/>
  <c r="H87" i="3" s="1"/>
  <c r="F74" i="3"/>
  <c r="F87" i="3" s="1"/>
  <c r="D87" i="3"/>
  <c r="C74" i="3" l="1"/>
  <c r="C87" i="3" s="1"/>
  <c r="E16" i="3" l="1"/>
  <c r="M16" i="3" s="1"/>
  <c r="E74" i="3" l="1"/>
  <c r="M74" i="3" s="1"/>
  <c r="E87" i="3" l="1"/>
  <c r="M87" i="3" s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<sst xmlns="http://schemas.openxmlformats.org/spreadsheetml/2006/main" count="99" uniqueCount="99">
  <si>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</si>
  <si>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</si>
  <si>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</si>
  <si>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</si>
  <si>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</si>
  <si>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</si>
  <si>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</si>
  <si>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</si>
  <si>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</si>
  <si>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</si>
  <si>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</si>
  <si>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</si>
  <si>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</si>
  <si>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</si>
  <si>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</si>
  <si>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</si>
  <si>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</si>
  <si>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</si>
  <si>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</si>
  <si>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</si>
  <si>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</si>
  <si>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</si>
  <si>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</si>
  <si>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</si>
  <si>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</si>
  <si>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</si>
  <si>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</si>
  <si>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</si>
  <si>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</si>
  <si>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</si>
  <si>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</si>
  <si>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</si>
  <si>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</si>
  <si>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</si>
  <si>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</si>
  <si>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</si>
  <si>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</si>
  <si>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</si>
  <si>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</si>
  <si>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</si>
  <si>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</si>
  <si>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</si>
  <si>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</si>
  <si>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</si>
  <si>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</si>
  <si>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</si>
  <si>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</si>
  <si>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</si>
  <si>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</si>
  <si>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</si>
  <si>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</si>
  <si>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</si>
  <si>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</si>
  <si>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</si>
  <si>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</si>
  <si>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</si>
  <si>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</si>
  <si>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</si>
  <si>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</si>
  <si>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</si>
  <si>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</si>
  <si>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</si>
  <si>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</si>
  <si>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</si>
  <si>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</si>
  <si>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</si>
  <si>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</si>
  <si>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</si>
  <si>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</si>
  <si>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</si>
  <si>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</si>
  <si>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</si>
  <si>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</si>
  <si>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</si>
  <si>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</si>
  <si>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</si>
  <si>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</si>
  <si>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</si>
  <si>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</si>
  <si>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</si>
  <si>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</si>
  <si>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</si>
  <si>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</si>
  <si>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</si>
  <si>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</si>
  <si>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</si>
  <si>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TOTAL</t>
  </si>
  <si>
    <t>Año 2025</t>
  </si>
  <si>
    <t>Febrero</t>
  </si>
  <si>
    <t>Marzo</t>
  </si>
  <si>
    <t>Abril</t>
  </si>
  <si>
    <t>Mayo</t>
  </si>
  <si>
    <t>Lic.Fabio Ureña Ortiz</t>
  </si>
  <si>
    <t>Director Administrativo y Financiero</t>
  </si>
  <si>
    <t>Junio</t>
  </si>
  <si>
    <t>Julio</t>
  </si>
  <si>
    <t>Fecha de registro: hasta el 31  de Agosto  del 2025</t>
  </si>
  <si>
    <t>Fecha de imputación: hasta el 31 de Agosto del 2025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</si>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</sst>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44" fontId="8" fillId="0" borderId="0" xfId="0" applyNumberFormat="1" applyFont="1" applyAlignment="1">
      <alignment vertical="center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Z104"/>
  <sheetViews>
    <sheetView showGridLines="0" tabSelected="1" view="pageBreakPreview" zoomScale="60" zoomScaleNormal="90" workbookViewId="0">
      <selection activeCell="B6" sqref="B6:M6"/>
    </sheetView>
  </sheetViews>
  <sheetFormatPr baseColWidth="10" defaultColWidth="9.109375" defaultRowHeight="14.4" x14ac:dyDescent="0.3"/>
  <cols>
    <col min="2" max="2" width="43.21875" customWidth="1"/>
    <col min="3" max="3" width="24.21875" customWidth="1"/>
    <col min="4" max="4" width="24.33203125" style="33" customWidth="1"/>
    <col min="5" max="5" width="23.77734375" style="5" customWidth="1"/>
    <col min="6" max="7" width="23" style="5" customWidth="1"/>
    <col min="8" max="8" width="23.77734375" style="5" customWidth="1"/>
    <col min="9" max="9" width="23.44140625" style="5" customWidth="1"/>
    <col min="10" max="10" width="23.5546875" style="5" customWidth="1"/>
    <col min="11" max="11" width="23.77734375" style="5" customWidth="1"/>
    <col min="12" max="12" width="24.109375" style="5" customWidth="1"/>
    <col min="13" max="13" width="29.5546875" style="5" customWidth="1"/>
    <col min="14" max="14" width="24.44140625" customWidth="1"/>
    <col min="15" max="15" width="96.6640625" bestFit="1" customWidth="1"/>
    <col min="17" max="24" width="6" bestFit="1" customWidth="1"/>
    <col min="25" max="26" width="7" bestFit="1" customWidth="1"/>
  </cols>
  <sheetData>
    <row r="2" spans="2:26" ht="18" x14ac:dyDescent="0.35">
      <c r="B2" s="44" t="s">
        <v>83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O2" s="1"/>
    </row>
    <row r="3" spans="2:26" ht="18" x14ac:dyDescent="0.3">
      <c r="B3" s="44" t="s">
        <v>82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O3" s="3"/>
    </row>
    <row r="4" spans="2:26" ht="18" x14ac:dyDescent="0.3">
      <c r="B4" s="44" t="s">
        <v>87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O4" s="3"/>
    </row>
    <row r="5" spans="2:26" ht="15.6" x14ac:dyDescent="0.3">
      <c r="B5" s="45" t="s">
        <v>80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O5" s="3"/>
    </row>
    <row r="6" spans="2:26" x14ac:dyDescent="0.3">
      <c r="B6" s="46" t="s">
        <v>36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O6" s="3"/>
    </row>
    <row r="7" spans="2:26" x14ac:dyDescent="0.3">
      <c r="O7" s="3"/>
    </row>
    <row r="8" spans="2:26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88</v>
      </c>
      <c r="G8" s="7" t="s">
        <v>89</v>
      </c>
      <c r="H8" s="7" t="s">
        <v>90</v>
      </c>
      <c r="I8" s="7" t="s">
        <v>91</v>
      </c>
      <c r="J8" s="7" t="s">
        <v>94</v>
      </c>
      <c r="K8" s="7" t="s">
        <v>95</v>
      </c>
      <c r="L8" s="7" t="s">
        <v>98</v>
      </c>
      <c r="M8" s="7" t="s">
        <v>86</v>
      </c>
      <c r="Y8" s="14"/>
      <c r="Z8" s="14"/>
    </row>
    <row r="9" spans="2:26" ht="17.25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K9" s="16"/>
      <c r="L9" s="16"/>
      <c r="M9" s="16"/>
      <c r="Q9" s="4"/>
      <c r="R9" s="4"/>
      <c r="S9" s="4"/>
      <c r="T9" s="4"/>
      <c r="U9" s="4"/>
      <c r="V9" s="4"/>
      <c r="W9" s="4"/>
      <c r="X9" s="4"/>
      <c r="Y9" s="4"/>
      <c r="Z9" s="4"/>
    </row>
    <row r="10" spans="2:26" s="8" customFormat="1" ht="27.6" customHeight="1" x14ac:dyDescent="0.3">
      <c r="B10" s="17" t="s">
        <v>2</v>
      </c>
      <c r="C10" s="18">
        <f>C11+C12+C13+C14+C15</f>
        <v>709547520</v>
      </c>
      <c r="D10" s="36">
        <f>D11+D12+D13+D14+D15</f>
        <v>673266498</v>
      </c>
      <c r="E10" s="18">
        <f t="shared" ref="E10:I10" si="0">E11+E12+E15</f>
        <v>43549245.270000003</v>
      </c>
      <c r="F10" s="18">
        <f t="shared" si="0"/>
        <v>42667214.400000006</v>
      </c>
      <c r="G10" s="18">
        <f t="shared" si="0"/>
        <v>42670820</v>
      </c>
      <c r="H10" s="18">
        <f t="shared" si="0"/>
        <v>42538710.269999996</v>
      </c>
      <c r="I10" s="18">
        <f t="shared" si="0"/>
        <v>79291616.849999994</v>
      </c>
      <c r="J10" s="18">
        <f>J11+J12+J15</f>
        <v>45407139.559999995</v>
      </c>
      <c r="K10" s="18">
        <f>K11+K12+K15</f>
        <v>44766830.259999998</v>
      </c>
      <c r="L10" s="18">
        <f>L11+L12+L15</f>
        <v>43676018.230000004</v>
      </c>
      <c r="M10" s="18">
        <f>E10+F10+G10+H10+I10+J10+K10+L10</f>
        <v>384567594.83999997</v>
      </c>
      <c r="N10" s="11"/>
      <c r="Q10" s="12"/>
    </row>
    <row r="11" spans="2:26" ht="20.399999999999999" customHeight="1" x14ac:dyDescent="0.3">
      <c r="B11" s="19" t="s">
        <v>3</v>
      </c>
      <c r="C11" s="20">
        <v>507498286</v>
      </c>
      <c r="D11" s="37">
        <v>512674786</v>
      </c>
      <c r="E11" s="20">
        <v>36184812.990000002</v>
      </c>
      <c r="F11" s="20">
        <v>35314030.200000003</v>
      </c>
      <c r="G11" s="20">
        <v>36087955.409999996</v>
      </c>
      <c r="H11" s="20">
        <v>34933204.439999998</v>
      </c>
      <c r="I11" s="20">
        <v>38898064.420000002</v>
      </c>
      <c r="J11" s="20">
        <v>37744225.159999996</v>
      </c>
      <c r="K11" s="20">
        <v>36970355.759999998</v>
      </c>
      <c r="L11" s="20">
        <v>35985051.880000003</v>
      </c>
      <c r="M11" s="18">
        <f t="shared" ref="M11:M73" si="1">E11+F11+G11+H11+I11+J11+K11+L11</f>
        <v>292117700.25999999</v>
      </c>
    </row>
    <row r="12" spans="2:26" ht="21" customHeight="1" x14ac:dyDescent="0.3">
      <c r="B12" s="19" t="s">
        <v>4</v>
      </c>
      <c r="C12" s="20">
        <v>120953426</v>
      </c>
      <c r="D12" s="37">
        <v>78422104</v>
      </c>
      <c r="E12" s="20">
        <v>1903000</v>
      </c>
      <c r="F12" s="20">
        <v>2048000</v>
      </c>
      <c r="G12" s="20">
        <v>1554000</v>
      </c>
      <c r="H12" s="20">
        <v>2547000</v>
      </c>
      <c r="I12" s="20">
        <v>35156624.549999997</v>
      </c>
      <c r="J12" s="20">
        <v>2237000</v>
      </c>
      <c r="K12" s="20">
        <v>2245000</v>
      </c>
      <c r="L12" s="20">
        <v>2223000</v>
      </c>
      <c r="M12" s="18">
        <f t="shared" si="1"/>
        <v>49913624.549999997</v>
      </c>
    </row>
    <row r="13" spans="2:26" ht="25.2" customHeight="1" x14ac:dyDescent="0.3">
      <c r="B13" s="19" t="s">
        <v>37</v>
      </c>
      <c r="C13" s="20">
        <v>200000</v>
      </c>
      <c r="D13" s="37">
        <v>200000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18">
        <f t="shared" si="1"/>
        <v>0</v>
      </c>
    </row>
    <row r="14" spans="2:26" ht="22.2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18">
        <f t="shared" si="1"/>
        <v>0</v>
      </c>
    </row>
    <row r="15" spans="2:26" s="6" customFormat="1" ht="27" customHeight="1" x14ac:dyDescent="0.3">
      <c r="B15" s="22" t="s">
        <v>6</v>
      </c>
      <c r="C15" s="20">
        <v>80895808</v>
      </c>
      <c r="D15" s="37">
        <v>81969608</v>
      </c>
      <c r="E15" s="21">
        <v>5461432.2800000003</v>
      </c>
      <c r="F15" s="21">
        <v>5305184.2</v>
      </c>
      <c r="G15" s="21">
        <v>5028864.59</v>
      </c>
      <c r="H15" s="21">
        <v>5058505.83</v>
      </c>
      <c r="I15" s="21">
        <v>5236927.88</v>
      </c>
      <c r="J15" s="21">
        <v>5425914.4000000004</v>
      </c>
      <c r="K15" s="21">
        <v>5551474.5</v>
      </c>
      <c r="L15" s="21">
        <v>5467966.3499999996</v>
      </c>
      <c r="M15" s="18">
        <f t="shared" si="1"/>
        <v>42536270.030000001</v>
      </c>
    </row>
    <row r="16" spans="2:26" s="9" customFormat="1" ht="27" customHeight="1" x14ac:dyDescent="0.3">
      <c r="B16" s="17" t="s">
        <v>7</v>
      </c>
      <c r="C16" s="18">
        <f>C17+C18+C20+C19+C21+C22+C23+C24+C25</f>
        <v>604652268</v>
      </c>
      <c r="D16" s="36">
        <v>639498292.99999988</v>
      </c>
      <c r="E16" s="23">
        <f>E17+E21+E25</f>
        <v>8957363.4000000004</v>
      </c>
      <c r="F16" s="23">
        <f>F17+F21+F22+F24+F25</f>
        <v>60898290.630000003</v>
      </c>
      <c r="G16" s="23">
        <f>G17+G21+G22+G24+G25</f>
        <v>43591596.299999997</v>
      </c>
      <c r="H16" s="23">
        <f>H17+H21+H22+H24</f>
        <v>45904181.560000002</v>
      </c>
      <c r="I16" s="23">
        <f>I17+I21+I22+I24+I25</f>
        <v>35110448.399999999</v>
      </c>
      <c r="J16" s="23">
        <f>J17+J18+J19+J20+J21+J22+J23+J24+J25</f>
        <v>37110523.519999996</v>
      </c>
      <c r="K16" s="23">
        <f>K17+K18+K21+K22+K24+K25</f>
        <v>60888372.429999992</v>
      </c>
      <c r="L16" s="23">
        <f>L17+L21+L22+L24+L25</f>
        <v>80040493.570000008</v>
      </c>
      <c r="M16" s="18">
        <f t="shared" si="1"/>
        <v>372501269.81</v>
      </c>
    </row>
    <row r="17" spans="2:13" ht="20.399999999999999" customHeight="1" x14ac:dyDescent="0.3">
      <c r="B17" s="19" t="s">
        <v>8</v>
      </c>
      <c r="C17" s="20">
        <v>102400000</v>
      </c>
      <c r="D17" s="37">
        <v>103500000</v>
      </c>
      <c r="E17" s="21">
        <v>8957363.4000000004</v>
      </c>
      <c r="F17" s="21">
        <v>6309597.1399999997</v>
      </c>
      <c r="G17" s="21">
        <v>10308687.560000001</v>
      </c>
      <c r="H17" s="21">
        <v>9284171.6799999997</v>
      </c>
      <c r="I17" s="21">
        <v>8468974.3200000003</v>
      </c>
      <c r="J17" s="21">
        <v>8098216.6200000001</v>
      </c>
      <c r="K17" s="21">
        <v>9693075.9299999997</v>
      </c>
      <c r="L17" s="21">
        <v>6850707.1900000004</v>
      </c>
      <c r="M17" s="18">
        <f t="shared" si="1"/>
        <v>67970793.840000004</v>
      </c>
    </row>
    <row r="18" spans="2:13" s="6" customFormat="1" ht="27.6" x14ac:dyDescent="0.3">
      <c r="B18" s="22" t="s">
        <v>9</v>
      </c>
      <c r="C18" s="20"/>
      <c r="D18" s="37">
        <v>345000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81526.2</v>
      </c>
      <c r="L18" s="21">
        <v>0</v>
      </c>
      <c r="M18" s="18">
        <f t="shared" si="1"/>
        <v>81526.2</v>
      </c>
    </row>
    <row r="19" spans="2:13" ht="17.399999999999999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18">
        <f t="shared" si="1"/>
        <v>0</v>
      </c>
    </row>
    <row r="20" spans="2:13" ht="18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18">
        <f t="shared" si="1"/>
        <v>0</v>
      </c>
    </row>
    <row r="21" spans="2:13" ht="18.600000000000001" customHeight="1" x14ac:dyDescent="0.3">
      <c r="B21" s="19" t="s">
        <v>12</v>
      </c>
      <c r="C21" s="20">
        <v>470829197</v>
      </c>
      <c r="D21" s="37">
        <v>483940553.06999999</v>
      </c>
      <c r="E21" s="21">
        <v>0</v>
      </c>
      <c r="F21" s="21">
        <v>53557841.68</v>
      </c>
      <c r="G21" s="21">
        <v>22440008.010000002</v>
      </c>
      <c r="H21" s="21">
        <v>32949289.73</v>
      </c>
      <c r="I21" s="21">
        <v>25994567.18</v>
      </c>
      <c r="J21" s="21">
        <v>25562215.18</v>
      </c>
      <c r="K21" s="21">
        <v>49181958.219999999</v>
      </c>
      <c r="L21" s="21">
        <v>71949545.900000006</v>
      </c>
      <c r="M21" s="18">
        <f t="shared" si="1"/>
        <v>281635425.89999998</v>
      </c>
    </row>
    <row r="22" spans="2:13" ht="21" customHeight="1" x14ac:dyDescent="0.3">
      <c r="B22" s="19" t="s">
        <v>13</v>
      </c>
      <c r="C22" s="20">
        <v>5950000</v>
      </c>
      <c r="D22" s="37">
        <v>6873363</v>
      </c>
      <c r="E22" s="21">
        <v>0</v>
      </c>
      <c r="F22" s="21">
        <v>520436.61</v>
      </c>
      <c r="G22" s="21">
        <v>473663.81</v>
      </c>
      <c r="H22" s="21">
        <v>303533.31</v>
      </c>
      <c r="I22" s="21">
        <v>276106.90000000002</v>
      </c>
      <c r="J22" s="21">
        <v>2231694.92</v>
      </c>
      <c r="K22" s="21">
        <v>243468.08</v>
      </c>
      <c r="L22" s="21">
        <v>389320.81</v>
      </c>
      <c r="M22" s="18">
        <f t="shared" si="1"/>
        <v>4438224.4399999995</v>
      </c>
    </row>
    <row r="23" spans="2:13" ht="41.4" x14ac:dyDescent="0.3">
      <c r="B23" s="19" t="s">
        <v>14</v>
      </c>
      <c r="C23" s="20"/>
      <c r="D23" s="37">
        <v>4100000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18">
        <f t="shared" si="1"/>
        <v>0</v>
      </c>
    </row>
    <row r="24" spans="2:13" s="6" customFormat="1" ht="27.6" x14ac:dyDescent="0.3">
      <c r="B24" s="22" t="s">
        <v>15</v>
      </c>
      <c r="C24" s="20">
        <v>21823071</v>
      </c>
      <c r="D24" s="37">
        <v>36116376.93</v>
      </c>
      <c r="E24" s="21">
        <v>0</v>
      </c>
      <c r="F24" s="21">
        <v>11700</v>
      </c>
      <c r="G24" s="21">
        <v>10080160.52</v>
      </c>
      <c r="H24" s="21">
        <v>3367186.84</v>
      </c>
      <c r="I24" s="21">
        <v>10800</v>
      </c>
      <c r="J24" s="21">
        <v>255800</v>
      </c>
      <c r="K24" s="21">
        <v>1377178</v>
      </c>
      <c r="L24" s="21">
        <v>211747.28</v>
      </c>
      <c r="M24" s="18">
        <f t="shared" si="1"/>
        <v>15314572.639999999</v>
      </c>
    </row>
    <row r="25" spans="2:13" ht="24.6" customHeight="1" x14ac:dyDescent="0.3">
      <c r="B25" s="19" t="s">
        <v>38</v>
      </c>
      <c r="C25" s="20">
        <v>3650000</v>
      </c>
      <c r="D25" s="37">
        <v>4623000</v>
      </c>
      <c r="E25" s="21">
        <v>0</v>
      </c>
      <c r="F25" s="21">
        <v>498715.2</v>
      </c>
      <c r="G25" s="21">
        <v>289076.40000000002</v>
      </c>
      <c r="H25" s="21">
        <v>0</v>
      </c>
      <c r="I25" s="21">
        <v>360000</v>
      </c>
      <c r="J25" s="21">
        <v>962596.8</v>
      </c>
      <c r="K25" s="21">
        <v>311166</v>
      </c>
      <c r="L25" s="21">
        <v>639172.39</v>
      </c>
      <c r="M25" s="18">
        <f t="shared" si="1"/>
        <v>3060726.7900000005</v>
      </c>
    </row>
    <row r="26" spans="2:13" s="10" customFormat="1" ht="33" customHeight="1" x14ac:dyDescent="0.3">
      <c r="B26" s="17" t="s">
        <v>16</v>
      </c>
      <c r="C26" s="18">
        <v>13200000</v>
      </c>
      <c r="D26" s="36">
        <v>13770497</v>
      </c>
      <c r="E26" s="23">
        <v>0</v>
      </c>
      <c r="F26" s="23">
        <v>0</v>
      </c>
      <c r="G26" s="23">
        <v>0</v>
      </c>
      <c r="H26" s="23">
        <f>H27</f>
        <v>246848</v>
      </c>
      <c r="I26" s="23">
        <f>I28+I33</f>
        <v>204804.9</v>
      </c>
      <c r="J26" s="23">
        <f>J28+J29+J33+J35</f>
        <v>1984144.7</v>
      </c>
      <c r="K26" s="23">
        <f>K27+K33+K35</f>
        <v>1382209.62</v>
      </c>
      <c r="L26" s="23">
        <f>L27+L33+L35</f>
        <v>1069940.04</v>
      </c>
      <c r="M26" s="18">
        <f t="shared" si="1"/>
        <v>4887947.26</v>
      </c>
    </row>
    <row r="27" spans="2:13" s="6" customFormat="1" ht="24.75" customHeight="1" x14ac:dyDescent="0.3">
      <c r="B27" s="22" t="s">
        <v>17</v>
      </c>
      <c r="C27" s="20"/>
      <c r="D27" s="37">
        <v>1295500</v>
      </c>
      <c r="E27" s="21">
        <v>0</v>
      </c>
      <c r="F27" s="21">
        <v>0</v>
      </c>
      <c r="G27" s="21">
        <v>0</v>
      </c>
      <c r="H27" s="21">
        <v>246848</v>
      </c>
      <c r="I27" s="21">
        <v>0</v>
      </c>
      <c r="J27" s="21">
        <v>0</v>
      </c>
      <c r="K27" s="21">
        <v>707720</v>
      </c>
      <c r="L27" s="21">
        <v>69900</v>
      </c>
      <c r="M27" s="18">
        <f t="shared" si="1"/>
        <v>1024468</v>
      </c>
    </row>
    <row r="28" spans="2:13" ht="22.2" customHeight="1" x14ac:dyDescent="0.3">
      <c r="B28" s="19" t="s">
        <v>18</v>
      </c>
      <c r="C28" s="20"/>
      <c r="D28" s="37">
        <v>606477</v>
      </c>
      <c r="E28" s="21">
        <v>0</v>
      </c>
      <c r="F28" s="21">
        <v>0</v>
      </c>
      <c r="G28" s="21">
        <v>0</v>
      </c>
      <c r="H28" s="21">
        <v>0</v>
      </c>
      <c r="I28" s="21">
        <v>53100</v>
      </c>
      <c r="J28" s="21">
        <v>248000.6</v>
      </c>
      <c r="K28" s="21">
        <v>0</v>
      </c>
      <c r="L28" s="21">
        <v>0</v>
      </c>
      <c r="M28" s="18">
        <f t="shared" si="1"/>
        <v>301100.59999999998</v>
      </c>
    </row>
    <row r="29" spans="2:13" ht="27.6" x14ac:dyDescent="0.3">
      <c r="B29" s="19" t="s">
        <v>19</v>
      </c>
      <c r="C29" s="20"/>
      <c r="D29" s="37">
        <v>235750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8177.4</v>
      </c>
      <c r="K29" s="21">
        <v>0</v>
      </c>
      <c r="L29" s="21">
        <v>0</v>
      </c>
      <c r="M29" s="18">
        <f t="shared" si="1"/>
        <v>8177.4</v>
      </c>
    </row>
    <row r="30" spans="2:13" ht="24" customHeight="1" x14ac:dyDescent="0.3">
      <c r="B30" s="19" t="s">
        <v>20</v>
      </c>
      <c r="C30" s="20">
        <v>0</v>
      </c>
      <c r="D30" s="37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18">
        <f t="shared" si="1"/>
        <v>0</v>
      </c>
    </row>
    <row r="31" spans="2:13" ht="27.6" x14ac:dyDescent="0.3">
      <c r="B31" s="19" t="s">
        <v>21</v>
      </c>
      <c r="C31" s="20"/>
      <c r="D31" s="37">
        <v>300000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18">
        <f t="shared" si="1"/>
        <v>0</v>
      </c>
    </row>
    <row r="32" spans="2:13" ht="27.6" x14ac:dyDescent="0.3">
      <c r="B32" s="19" t="s">
        <v>22</v>
      </c>
      <c r="C32" s="20">
        <v>0</v>
      </c>
      <c r="D32" s="37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18">
        <f t="shared" si="1"/>
        <v>0</v>
      </c>
    </row>
    <row r="33" spans="2:13" s="6" customFormat="1" ht="27.6" x14ac:dyDescent="0.3">
      <c r="B33" s="22" t="s">
        <v>23</v>
      </c>
      <c r="C33" s="20">
        <v>13200000</v>
      </c>
      <c r="D33" s="38">
        <v>9857250</v>
      </c>
      <c r="E33" s="21">
        <v>0</v>
      </c>
      <c r="F33" s="21">
        <v>0</v>
      </c>
      <c r="G33" s="21">
        <v>0</v>
      </c>
      <c r="H33" s="21">
        <v>0</v>
      </c>
      <c r="I33" s="21">
        <v>151704.9</v>
      </c>
      <c r="J33" s="21">
        <v>1690366</v>
      </c>
      <c r="K33" s="21">
        <v>56500.02</v>
      </c>
      <c r="L33" s="21">
        <v>949000</v>
      </c>
      <c r="M33" s="18">
        <f t="shared" si="1"/>
        <v>2847570.92</v>
      </c>
    </row>
    <row r="34" spans="2:13" ht="32.25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18">
        <f t="shared" si="1"/>
        <v>0</v>
      </c>
    </row>
    <row r="35" spans="2:13" s="6" customFormat="1" ht="21.6" customHeight="1" x14ac:dyDescent="0.3">
      <c r="B35" s="22" t="s">
        <v>24</v>
      </c>
      <c r="C35" s="20"/>
      <c r="D35" s="37">
        <v>1475520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37600.699999999997</v>
      </c>
      <c r="K35" s="21">
        <v>617989.6</v>
      </c>
      <c r="L35" s="21">
        <v>51040.04</v>
      </c>
      <c r="M35" s="18">
        <f t="shared" si="1"/>
        <v>706630.34</v>
      </c>
    </row>
    <row r="36" spans="2:13" s="9" customFormat="1" ht="20.25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18">
        <f t="shared" si="1"/>
        <v>0</v>
      </c>
    </row>
    <row r="37" spans="2:13" ht="27.6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18">
        <f t="shared" si="1"/>
        <v>0</v>
      </c>
    </row>
    <row r="38" spans="2:13" ht="27.6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18">
        <f>E38+F38+G38+H38+I38+J38+K38+L38</f>
        <v>0</v>
      </c>
    </row>
    <row r="39" spans="2:13" ht="27.6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18">
        <f t="shared" si="1"/>
        <v>0</v>
      </c>
    </row>
    <row r="40" spans="2:13" ht="27.6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18">
        <f t="shared" si="1"/>
        <v>0</v>
      </c>
    </row>
    <row r="41" spans="2:13" ht="27.6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18">
        <f t="shared" si="1"/>
        <v>0</v>
      </c>
    </row>
    <row r="42" spans="2:13" ht="27.6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18">
        <f t="shared" si="1"/>
        <v>0</v>
      </c>
    </row>
    <row r="43" spans="2:13" ht="27.6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18">
        <f t="shared" si="1"/>
        <v>0</v>
      </c>
    </row>
    <row r="44" spans="2:13" s="9" customFormat="1" ht="17.25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18">
        <f t="shared" si="1"/>
        <v>0</v>
      </c>
    </row>
    <row r="45" spans="2:13" ht="27.6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18">
        <f t="shared" si="1"/>
        <v>0</v>
      </c>
    </row>
    <row r="46" spans="2:13" ht="27.6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18">
        <f t="shared" si="1"/>
        <v>0</v>
      </c>
    </row>
    <row r="47" spans="2:13" ht="27.6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18">
        <f t="shared" si="1"/>
        <v>0</v>
      </c>
    </row>
    <row r="48" spans="2:13" ht="27.6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18">
        <f t="shared" si="1"/>
        <v>0</v>
      </c>
    </row>
    <row r="49" spans="2:13" ht="27.6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18">
        <f t="shared" si="1"/>
        <v>0</v>
      </c>
    </row>
    <row r="50" spans="2:13" ht="27.6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18">
        <f t="shared" si="1"/>
        <v>0</v>
      </c>
    </row>
    <row r="51" spans="2:13" ht="27.6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18">
        <f t="shared" si="1"/>
        <v>0</v>
      </c>
    </row>
    <row r="52" spans="2:13" s="8" customFormat="1" ht="27.6" x14ac:dyDescent="0.3">
      <c r="B52" s="17" t="s">
        <v>28</v>
      </c>
      <c r="C52" s="18">
        <v>0</v>
      </c>
      <c r="D52" s="36">
        <v>864500</v>
      </c>
      <c r="E52" s="23">
        <v>0</v>
      </c>
      <c r="F52" s="23">
        <v>0</v>
      </c>
      <c r="G52" s="23">
        <v>0</v>
      </c>
      <c r="H52" s="23">
        <v>0</v>
      </c>
      <c r="I52" s="23">
        <f>I53</f>
        <v>500320</v>
      </c>
      <c r="J52" s="23">
        <v>0</v>
      </c>
      <c r="K52" s="23">
        <v>0</v>
      </c>
      <c r="L52" s="23">
        <f>L57</f>
        <v>274709.71999999997</v>
      </c>
      <c r="M52" s="18">
        <f t="shared" si="1"/>
        <v>775029.72</v>
      </c>
    </row>
    <row r="53" spans="2:13" ht="23.4" customHeight="1" x14ac:dyDescent="0.3">
      <c r="B53" s="19" t="s">
        <v>29</v>
      </c>
      <c r="C53" s="20">
        <v>0</v>
      </c>
      <c r="D53" s="37">
        <v>500500</v>
      </c>
      <c r="E53" s="21">
        <v>0</v>
      </c>
      <c r="F53" s="21">
        <v>0</v>
      </c>
      <c r="G53" s="21">
        <v>0</v>
      </c>
      <c r="H53" s="21">
        <v>0</v>
      </c>
      <c r="I53" s="21">
        <v>500320</v>
      </c>
      <c r="J53" s="21">
        <v>0</v>
      </c>
      <c r="K53" s="21">
        <v>0</v>
      </c>
      <c r="L53" s="21">
        <v>0</v>
      </c>
      <c r="M53" s="18">
        <f t="shared" si="1"/>
        <v>500320</v>
      </c>
    </row>
    <row r="54" spans="2:13" s="6" customFormat="1" ht="27.6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18">
        <f t="shared" si="1"/>
        <v>0</v>
      </c>
    </row>
    <row r="55" spans="2:13" ht="27.6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18">
        <f t="shared" si="1"/>
        <v>0</v>
      </c>
    </row>
    <row r="56" spans="2:13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18">
        <f t="shared" si="1"/>
        <v>0</v>
      </c>
    </row>
    <row r="57" spans="2:13" s="6" customFormat="1" ht="27.6" x14ac:dyDescent="0.3">
      <c r="B57" s="22" t="s">
        <v>33</v>
      </c>
      <c r="C57" s="20">
        <v>0</v>
      </c>
      <c r="D57" s="37">
        <v>364000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274709.71999999997</v>
      </c>
      <c r="M57" s="18">
        <f t="shared" si="1"/>
        <v>274709.71999999997</v>
      </c>
    </row>
    <row r="58" spans="2:13" x14ac:dyDescent="0.3">
      <c r="B58" s="19" t="s">
        <v>53</v>
      </c>
      <c r="C58" s="20">
        <v>0</v>
      </c>
      <c r="D58" s="37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18">
        <f t="shared" si="1"/>
        <v>0</v>
      </c>
    </row>
    <row r="59" spans="2:13" x14ac:dyDescent="0.3">
      <c r="B59" s="19" t="s">
        <v>54</v>
      </c>
      <c r="C59" s="20">
        <v>0</v>
      </c>
      <c r="D59" s="37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18">
        <f t="shared" si="1"/>
        <v>0</v>
      </c>
    </row>
    <row r="60" spans="2:13" s="6" customFormat="1" x14ac:dyDescent="0.3">
      <c r="B60" s="22" t="s">
        <v>34</v>
      </c>
      <c r="C60" s="20">
        <v>0</v>
      </c>
      <c r="D60" s="37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18">
        <f t="shared" si="1"/>
        <v>0</v>
      </c>
    </row>
    <row r="61" spans="2:13" ht="27.6" x14ac:dyDescent="0.3">
      <c r="B61" s="19" t="s">
        <v>55</v>
      </c>
      <c r="C61" s="20">
        <v>0</v>
      </c>
      <c r="D61" s="37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18">
        <f t="shared" si="1"/>
        <v>0</v>
      </c>
    </row>
    <row r="62" spans="2:13" s="10" customFormat="1" ht="21.6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18">
        <f t="shared" si="1"/>
        <v>0</v>
      </c>
    </row>
    <row r="63" spans="2:13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18">
        <f t="shared" si="1"/>
        <v>0</v>
      </c>
    </row>
    <row r="64" spans="2:13" s="6" customForma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18">
        <f t="shared" si="1"/>
        <v>0</v>
      </c>
    </row>
    <row r="65" spans="2:13" ht="27.6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18">
        <f t="shared" si="1"/>
        <v>0</v>
      </c>
    </row>
    <row r="66" spans="2:13" ht="41.4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18">
        <f t="shared" si="1"/>
        <v>0</v>
      </c>
    </row>
    <row r="67" spans="2:13" s="9" customFormat="1" ht="27.6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18">
        <f t="shared" si="1"/>
        <v>0</v>
      </c>
    </row>
    <row r="68" spans="2:13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18">
        <f t="shared" si="1"/>
        <v>0</v>
      </c>
    </row>
    <row r="69" spans="2:13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18">
        <f t="shared" si="1"/>
        <v>0</v>
      </c>
    </row>
    <row r="70" spans="2:13" s="9" customForma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18">
        <f t="shared" si="1"/>
        <v>0</v>
      </c>
    </row>
    <row r="71" spans="2:13" ht="27.6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18">
        <f t="shared" si="1"/>
        <v>0</v>
      </c>
    </row>
    <row r="72" spans="2:13" ht="27.6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18">
        <f t="shared" si="1"/>
        <v>0</v>
      </c>
    </row>
    <row r="73" spans="2:13" ht="27.6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18">
        <f t="shared" si="1"/>
        <v>0</v>
      </c>
    </row>
    <row r="74" spans="2:13" ht="19.2" customHeight="1" x14ac:dyDescent="0.3">
      <c r="B74" s="24" t="s">
        <v>35</v>
      </c>
      <c r="C74" s="31">
        <f>SUM(C10+C16+C26+C36+C44+C52+C62+C67+C70)</f>
        <v>1327399788</v>
      </c>
      <c r="D74" s="39">
        <f>D10+D16+D26+D52</f>
        <v>1327399788</v>
      </c>
      <c r="E74" s="29">
        <f>E10+E16</f>
        <v>52506608.670000002</v>
      </c>
      <c r="F74" s="29">
        <f>F16+F10</f>
        <v>103565505.03</v>
      </c>
      <c r="G74" s="29">
        <f>G16+G10</f>
        <v>86262416.299999997</v>
      </c>
      <c r="H74" s="29">
        <f>H26+H16+H10</f>
        <v>88689739.829999998</v>
      </c>
      <c r="I74" s="29">
        <f>I52+I26+I16+I10</f>
        <v>115107190.14999999</v>
      </c>
      <c r="J74" s="29">
        <f>J10+J16+J26</f>
        <v>84501807.779999986</v>
      </c>
      <c r="K74" s="29">
        <f>K10+K16+K26</f>
        <v>107037412.31</v>
      </c>
      <c r="L74" s="29">
        <f>L52+L26+L16+L10</f>
        <v>125061161.56000002</v>
      </c>
      <c r="M74" s="31">
        <f>E74+F74+G74+H74+I74+J74+K74+L74</f>
        <v>762731841.63</v>
      </c>
    </row>
    <row r="75" spans="2:13" x14ac:dyDescent="0.3">
      <c r="B75" s="22"/>
      <c r="C75" s="18"/>
      <c r="D75" s="36"/>
      <c r="E75" s="21"/>
      <c r="F75" s="21"/>
      <c r="G75" s="21"/>
      <c r="H75" s="21"/>
      <c r="I75" s="21"/>
      <c r="J75" s="21"/>
      <c r="K75" s="21"/>
      <c r="L75" s="21"/>
      <c r="M75" s="21"/>
    </row>
    <row r="76" spans="2:13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</row>
    <row r="77" spans="2:13" s="9" customForma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8">
        <v>0</v>
      </c>
      <c r="L77" s="18">
        <v>0</v>
      </c>
      <c r="M77" s="23">
        <v>0</v>
      </c>
    </row>
    <row r="78" spans="2:13" ht="27.6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</row>
    <row r="79" spans="2:13" ht="27.6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</row>
    <row r="80" spans="2:13" s="9" customForma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</row>
    <row r="81" spans="2:13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</row>
    <row r="82" spans="2:13" ht="27.6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</row>
    <row r="83" spans="2:13" s="9" customForma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</row>
    <row r="84" spans="2:13" ht="27.6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</row>
    <row r="85" spans="2:13" ht="19.2" customHeight="1" x14ac:dyDescent="0.3">
      <c r="B85" s="24" t="s">
        <v>77</v>
      </c>
      <c r="C85" s="30">
        <v>0</v>
      </c>
      <c r="D85" s="40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</row>
    <row r="86" spans="2:13" x14ac:dyDescent="0.3">
      <c r="B86" s="26"/>
      <c r="C86" s="18"/>
      <c r="D86" s="36"/>
      <c r="E86" s="21"/>
      <c r="F86" s="21"/>
      <c r="G86" s="21"/>
      <c r="H86" s="21"/>
      <c r="I86" s="21"/>
      <c r="J86" s="21"/>
      <c r="K86" s="21"/>
      <c r="L86" s="21"/>
      <c r="M86" s="21"/>
    </row>
    <row r="87" spans="2:13" ht="19.8" customHeight="1" x14ac:dyDescent="0.3">
      <c r="B87" s="47" t="s">
        <v>78</v>
      </c>
      <c r="C87" s="48">
        <f>C74</f>
        <v>1327399788</v>
      </c>
      <c r="D87" s="49">
        <f>D74</f>
        <v>1327399788</v>
      </c>
      <c r="E87" s="50">
        <f t="shared" ref="E87" si="2">E74</f>
        <v>52506608.670000002</v>
      </c>
      <c r="F87" s="50">
        <f t="shared" ref="F87:K87" si="3">F74</f>
        <v>103565505.03</v>
      </c>
      <c r="G87" s="50">
        <f t="shared" si="3"/>
        <v>86262416.299999997</v>
      </c>
      <c r="H87" s="50">
        <f t="shared" si="3"/>
        <v>88689739.829999998</v>
      </c>
      <c r="I87" s="50">
        <f t="shared" si="3"/>
        <v>115107190.14999999</v>
      </c>
      <c r="J87" s="50">
        <f t="shared" si="3"/>
        <v>84501807.779999986</v>
      </c>
      <c r="K87" s="50">
        <f t="shared" si="3"/>
        <v>107037412.31</v>
      </c>
      <c r="L87" s="50">
        <f>L74</f>
        <v>125061161.56000002</v>
      </c>
      <c r="M87" s="50">
        <f>E87+F87+G87+H87+I87+J87+K87+L87</f>
        <v>762731841.63</v>
      </c>
    </row>
    <row r="88" spans="2:13" x14ac:dyDescent="0.3">
      <c r="B88" s="26" t="s">
        <v>81</v>
      </c>
      <c r="C88" s="26"/>
      <c r="D88" s="41"/>
      <c r="E88" s="27"/>
      <c r="F88" s="27"/>
      <c r="G88" s="27"/>
      <c r="H88" s="27"/>
      <c r="I88" s="27"/>
      <c r="J88" s="27"/>
      <c r="K88" s="27"/>
      <c r="L88" s="27"/>
      <c r="M88" s="27"/>
    </row>
    <row r="89" spans="2:13" x14ac:dyDescent="0.3">
      <c r="B89" s="26" t="s">
        <v>96</v>
      </c>
      <c r="C89" s="26"/>
      <c r="D89" s="41"/>
      <c r="E89" s="27"/>
      <c r="F89" s="27"/>
      <c r="G89" s="27"/>
      <c r="H89" s="27"/>
      <c r="I89" s="27"/>
      <c r="J89" s="27"/>
      <c r="K89" s="27"/>
      <c r="L89" s="27"/>
      <c r="M89" s="27"/>
    </row>
    <row r="90" spans="2:13" x14ac:dyDescent="0.3">
      <c r="B90" s="26" t="s">
        <v>97</v>
      </c>
      <c r="C90" s="26"/>
      <c r="D90" s="41"/>
      <c r="E90" s="27"/>
      <c r="F90" s="27"/>
      <c r="G90" s="27"/>
      <c r="H90" s="27"/>
      <c r="I90" s="27"/>
      <c r="J90" s="27"/>
      <c r="K90" s="27"/>
      <c r="L90" s="27"/>
      <c r="M90" s="27"/>
    </row>
    <row r="103" spans="5:13" x14ac:dyDescent="0.3">
      <c r="E103" s="43" t="s">
        <v>92</v>
      </c>
      <c r="F103" s="43"/>
      <c r="G103" s="43"/>
      <c r="H103" s="43"/>
      <c r="I103" s="43"/>
      <c r="J103" s="43"/>
      <c r="K103" s="43"/>
      <c r="L103" s="43"/>
      <c r="M103" s="43"/>
    </row>
    <row r="104" spans="5:13" x14ac:dyDescent="0.3">
      <c r="E104" s="42" t="s">
        <v>93</v>
      </c>
      <c r="F104" s="42"/>
      <c r="G104" s="42"/>
      <c r="H104" s="42"/>
      <c r="I104" s="42"/>
      <c r="J104" s="42"/>
      <c r="K104" s="42"/>
      <c r="L104" s="42"/>
      <c r="M104" s="42"/>
    </row>
  </sheetData>
  <mergeCells count="7">
    <mergeCell ref="E104:M104"/>
    <mergeCell ref="E103:M103"/>
    <mergeCell ref="B2:M2"/>
    <mergeCell ref="B3:M3"/>
    <mergeCell ref="B4:M4"/>
    <mergeCell ref="B5:M5"/>
    <mergeCell ref="B6:M6"/>
  </mergeCells>
  <pageMargins left="0.25" right="0.25" top="0.75" bottom="0.75" header="0.3" footer="0.3"/>
  <pageSetup paperSize="5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2025-09-09T14:32:35Z</cp:lastPrinted>
  <dcterms:created xsi:type="dcterms:W3CDTF">2018-04-17T18:57:16Z</dcterms:created>
  <dcterms:modified xsi:type="dcterms:W3CDTF">2025-09-09T14:39:12Z</dcterms:modified>
</cp:coreProperties>
</file>