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bibian.cuevas\Desktop\Emely\DICIEMBRE 2018\"/>
    </mc:Choice>
  </mc:AlternateContent>
  <bookViews>
    <workbookView xWindow="32760" yWindow="32760" windowWidth="25605" windowHeight="12675"/>
  </bookViews>
  <sheets>
    <sheet name="Semestre Julio- Diciembre 2018" sheetId="5" r:id="rId1"/>
    <sheet name="DATOS " sheetId="2" state="hidden" r:id="rId2"/>
  </sheets>
  <externalReferences>
    <externalReference r:id="rId3"/>
  </externalReferences>
  <definedNames>
    <definedName name="_xlnm.Print_Area" localSheetId="0">'Semestre Julio- Diciembre 2018'!$B$2:$S$139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5" l="1"/>
  <c r="P25" i="5" s="1"/>
  <c r="Q25" i="5" s="1"/>
  <c r="N26" i="5"/>
  <c r="P26" i="5" s="1"/>
  <c r="N132" i="5"/>
  <c r="O132" i="5" s="1"/>
  <c r="N133" i="5"/>
  <c r="Q118" i="5"/>
  <c r="N118" i="5"/>
  <c r="O118" i="5" s="1"/>
  <c r="N119" i="5"/>
  <c r="P119" i="5" s="1"/>
  <c r="N35" i="5"/>
  <c r="O35" i="5" s="1"/>
  <c r="O25" i="5" l="1"/>
  <c r="O26" i="5"/>
  <c r="Q26" i="5" s="1"/>
  <c r="N47" i="5" l="1"/>
  <c r="O47" i="5" s="1"/>
  <c r="N38" i="5"/>
  <c r="P38" i="5" s="1"/>
  <c r="Q38" i="5" s="1"/>
  <c r="N37" i="5"/>
  <c r="O37" i="5" s="1"/>
  <c r="N138" i="5"/>
  <c r="O138" i="5" s="1"/>
  <c r="N137" i="5"/>
  <c r="O137" i="5" s="1"/>
  <c r="N135" i="5"/>
  <c r="O135" i="5" s="1"/>
  <c r="N134" i="5"/>
  <c r="O134" i="5" s="1"/>
  <c r="O133" i="5"/>
  <c r="N131" i="5"/>
  <c r="O131" i="5" s="1"/>
  <c r="N130" i="5"/>
  <c r="O130" i="5" s="1"/>
  <c r="N129" i="5"/>
  <c r="O129" i="5" s="1"/>
  <c r="N128" i="5"/>
  <c r="O128" i="5" s="1"/>
  <c r="N127" i="5"/>
  <c r="O127" i="5" s="1"/>
  <c r="N126" i="5"/>
  <c r="O126" i="5" s="1"/>
  <c r="N125" i="5"/>
  <c r="N124" i="5"/>
  <c r="P124" i="5" s="1"/>
  <c r="N123" i="5"/>
  <c r="P123" i="5" s="1"/>
  <c r="N122" i="5"/>
  <c r="N121" i="5"/>
  <c r="O121" i="5" s="1"/>
  <c r="O119" i="5"/>
  <c r="O116" i="5"/>
  <c r="N116" i="5"/>
  <c r="N114" i="5"/>
  <c r="O114" i="5" s="1"/>
  <c r="N111" i="5"/>
  <c r="O111" i="5" s="1"/>
  <c r="N110" i="5"/>
  <c r="O110" i="5" s="1"/>
  <c r="N104" i="5"/>
  <c r="O104" i="5" s="1"/>
  <c r="O103" i="5"/>
  <c r="N103" i="5"/>
  <c r="N102" i="5"/>
  <c r="O102" i="5" s="1"/>
  <c r="N93" i="5"/>
  <c r="N92" i="5"/>
  <c r="O92" i="5" s="1"/>
  <c r="N91" i="5"/>
  <c r="O91" i="5" s="1"/>
  <c r="N90" i="5"/>
  <c r="O90" i="5" s="1"/>
  <c r="N89" i="5"/>
  <c r="O89" i="5" s="1"/>
  <c r="N88" i="5"/>
  <c r="O88" i="5" s="1"/>
  <c r="N87" i="5"/>
  <c r="O87" i="5" s="1"/>
  <c r="N86" i="5"/>
  <c r="N77" i="5"/>
  <c r="O77" i="5" s="1"/>
  <c r="N76" i="5"/>
  <c r="O76" i="5" s="1"/>
  <c r="N75" i="5"/>
  <c r="O75" i="5" s="1"/>
  <c r="N74" i="5"/>
  <c r="O74" i="5" s="1"/>
  <c r="N73" i="5"/>
  <c r="O73" i="5" s="1"/>
  <c r="N72" i="5"/>
  <c r="O72" i="5" s="1"/>
  <c r="N71" i="5"/>
  <c r="O71" i="5" s="1"/>
  <c r="N70" i="5"/>
  <c r="O70" i="5" s="1"/>
  <c r="N54" i="5"/>
  <c r="O54" i="5" s="1"/>
  <c r="N53" i="5"/>
  <c r="O53" i="5" s="1"/>
  <c r="N52" i="5"/>
  <c r="O52" i="5" s="1"/>
  <c r="N51" i="5"/>
  <c r="O51" i="5" s="1"/>
  <c r="N50" i="5"/>
  <c r="O50" i="5" s="1"/>
  <c r="N49" i="5"/>
  <c r="P49" i="5" s="1"/>
  <c r="N48" i="5"/>
  <c r="P48" i="5" s="1"/>
  <c r="N46" i="5"/>
  <c r="O46" i="5" s="1"/>
  <c r="N45" i="5"/>
  <c r="O45" i="5" s="1"/>
  <c r="N44" i="5"/>
  <c r="O44" i="5" s="1"/>
  <c r="N43" i="5"/>
  <c r="O43" i="5" s="1"/>
  <c r="N36" i="5"/>
  <c r="O36" i="5" s="1"/>
  <c r="N34" i="5"/>
  <c r="P34" i="5" s="1"/>
  <c r="N22" i="5"/>
  <c r="P22" i="5" s="1"/>
  <c r="N24" i="5"/>
  <c r="P24" i="5" s="1"/>
  <c r="Q24" i="5" s="1"/>
  <c r="N23" i="5"/>
  <c r="P23" i="5" s="1"/>
  <c r="Q23" i="5" s="1"/>
  <c r="N21" i="5"/>
  <c r="P21" i="5" s="1"/>
  <c r="Q21" i="5" s="1"/>
  <c r="N20" i="5"/>
  <c r="P20" i="5" s="1"/>
  <c r="Q20" i="5" s="1"/>
  <c r="J59" i="5"/>
  <c r="I59" i="5"/>
  <c r="M59" i="5"/>
  <c r="L59" i="5"/>
  <c r="O49" i="5" l="1"/>
  <c r="O20" i="5"/>
  <c r="P73" i="5"/>
  <c r="O24" i="5"/>
  <c r="P37" i="5"/>
  <c r="Q37" i="5" s="1"/>
  <c r="O34" i="5"/>
  <c r="O21" i="5"/>
  <c r="O124" i="5"/>
  <c r="O122" i="5"/>
  <c r="P122" i="5"/>
  <c r="O23" i="5"/>
  <c r="O125" i="5"/>
  <c r="P125" i="5"/>
  <c r="O48" i="5"/>
  <c r="O38" i="5"/>
  <c r="P35" i="5"/>
  <c r="O22" i="5"/>
  <c r="Q119" i="5" l="1"/>
  <c r="P114" i="5" l="1"/>
  <c r="Q114" i="5" s="1"/>
  <c r="P111" i="5"/>
  <c r="Q111" i="5" s="1"/>
  <c r="P138" i="5" l="1"/>
  <c r="P135" i="5"/>
  <c r="P134" i="5"/>
  <c r="P133" i="5"/>
  <c r="P137" i="5" l="1"/>
  <c r="Q138" i="5" l="1"/>
  <c r="Q137" i="5"/>
  <c r="Q135" i="5"/>
  <c r="Q134" i="5"/>
  <c r="Q133" i="5"/>
  <c r="Q124" i="5"/>
  <c r="Q123" i="5"/>
  <c r="P121" i="5"/>
  <c r="Q121" i="5" s="1"/>
  <c r="P120" i="5"/>
  <c r="Q120" i="5" s="1"/>
  <c r="P116" i="5"/>
  <c r="Q116" i="5" s="1"/>
  <c r="P93" i="5"/>
  <c r="Q93" i="5" s="1"/>
  <c r="P92" i="5"/>
  <c r="Q92" i="5" s="1"/>
  <c r="P87" i="5"/>
  <c r="Q87" i="5" s="1"/>
  <c r="Q86" i="5"/>
  <c r="Q73" i="5"/>
  <c r="P70" i="5"/>
  <c r="Q70" i="5" s="1"/>
  <c r="P128" i="5"/>
  <c r="Q128" i="5" s="1"/>
  <c r="P126" i="5"/>
  <c r="Q126" i="5" s="1"/>
  <c r="P51" i="5" l="1"/>
  <c r="Q51" i="5" s="1"/>
  <c r="P52" i="5" l="1"/>
  <c r="Q52" i="5" s="1"/>
  <c r="Q122" i="5" l="1"/>
  <c r="Q125" i="5"/>
  <c r="P129" i="5"/>
  <c r="Q129" i="5" s="1"/>
  <c r="P127" i="5" l="1"/>
  <c r="Q127" i="5" s="1"/>
  <c r="P132" i="5" l="1"/>
  <c r="Q132" i="5" s="1"/>
  <c r="P131" i="5"/>
  <c r="Q131" i="5" s="1"/>
  <c r="P130" i="5"/>
  <c r="Q130" i="5" s="1"/>
  <c r="P110" i="5"/>
  <c r="Q110" i="5" s="1"/>
  <c r="N109" i="5"/>
  <c r="P104" i="5"/>
  <c r="Q104" i="5" s="1"/>
  <c r="P103" i="5"/>
  <c r="Q103" i="5" s="1"/>
  <c r="P102" i="5"/>
  <c r="Q102" i="5" s="1"/>
  <c r="P91" i="5"/>
  <c r="Q91" i="5" s="1"/>
  <c r="P89" i="5"/>
  <c r="Q89" i="5" s="1"/>
  <c r="P88" i="5"/>
  <c r="Q88" i="5" s="1"/>
  <c r="P77" i="5"/>
  <c r="Q77" i="5" s="1"/>
  <c r="P76" i="5"/>
  <c r="Q76" i="5" s="1"/>
  <c r="P75" i="5"/>
  <c r="Q75" i="5" s="1"/>
  <c r="P74" i="5"/>
  <c r="Q74" i="5" s="1"/>
  <c r="P72" i="5"/>
  <c r="Q72" i="5" s="1"/>
  <c r="Q71" i="5"/>
  <c r="N61" i="5"/>
  <c r="P61" i="5" s="1"/>
  <c r="N60" i="5"/>
  <c r="P60" i="5" s="1"/>
  <c r="P54" i="5"/>
  <c r="Q54" i="5" s="1"/>
  <c r="P53" i="5"/>
  <c r="Q53" i="5" s="1"/>
  <c r="P50" i="5"/>
  <c r="Q50" i="5" s="1"/>
  <c r="Q49" i="5"/>
  <c r="Q47" i="5"/>
  <c r="P46" i="5"/>
  <c r="Q45" i="5"/>
  <c r="P44" i="5"/>
  <c r="P43" i="5"/>
  <c r="Q43" i="5"/>
  <c r="P36" i="5"/>
  <c r="Q36" i="5" s="1"/>
  <c r="Q34" i="5"/>
  <c r="Q22" i="5"/>
  <c r="S9" i="2"/>
  <c r="O9" i="2"/>
  <c r="K9" i="2"/>
  <c r="G9" i="2"/>
  <c r="F2" i="2"/>
  <c r="S6" i="2"/>
  <c r="O6" i="2"/>
  <c r="U6" i="2" s="1"/>
  <c r="K6" i="2"/>
  <c r="G6" i="2"/>
  <c r="P109" i="5" l="1"/>
  <c r="Q109" i="5" s="1"/>
  <c r="O109" i="5"/>
  <c r="Q35" i="5"/>
  <c r="U9" i="2"/>
  <c r="O61" i="5"/>
  <c r="Q61" i="5" s="1"/>
  <c r="P90" i="5"/>
  <c r="Q90" i="5" s="1"/>
  <c r="Q44" i="5"/>
  <c r="Q46" i="5"/>
  <c r="P47" i="5"/>
  <c r="O60" i="5"/>
  <c r="Q60" i="5" s="1"/>
  <c r="Q48" i="5"/>
  <c r="N59" i="5"/>
  <c r="P59" i="5" s="1"/>
  <c r="P45" i="5"/>
  <c r="O59" i="5" l="1"/>
  <c r="Q59" i="5" s="1"/>
</calcChain>
</file>

<file path=xl/sharedStrings.xml><?xml version="1.0" encoding="utf-8"?>
<sst xmlns="http://schemas.openxmlformats.org/spreadsheetml/2006/main" count="565" uniqueCount="338">
  <si>
    <t>Indicador (es)</t>
  </si>
  <si>
    <t>Fórmula
 Indicador</t>
  </si>
  <si>
    <r>
      <t xml:space="preserve">Meta
</t>
    </r>
    <r>
      <rPr>
        <b/>
        <sz val="8"/>
        <color indexed="8"/>
        <rFont val="Arial"/>
        <family val="2"/>
      </rPr>
      <t>(Trimestre)</t>
    </r>
  </si>
  <si>
    <t xml:space="preserve">Ejecutado </t>
  </si>
  <si>
    <r>
      <t xml:space="preserve">Total
</t>
    </r>
    <r>
      <rPr>
        <b/>
        <sz val="8"/>
        <color indexed="8"/>
        <rFont val="Arial"/>
        <family val="2"/>
      </rPr>
      <t>(Trimestre)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</si>
  <si>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</si>
  <si>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</si>
  <si>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</si>
  <si>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</si>
  <si>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</si>
  <si>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</si>
  <si>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</si>
  <si>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</si>
  <si>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</si>
  <si>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</si>
  <si>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</si>
  <si>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</si>
  <si>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Insumos</t>
  </si>
  <si>
    <t>Políticas elaboradas/revisadas/aprobadas</t>
  </si>
  <si>
    <t>TOTAL</t>
  </si>
  <si>
    <t xml:space="preserve">Total política identificadas </t>
  </si>
  <si>
    <t>TOTAL
2011</t>
  </si>
  <si>
    <t xml:space="preserve">Alerta </t>
  </si>
  <si>
    <t>Cantidad de objetivos u metas definidos</t>
  </si>
  <si>
    <t xml:space="preserve">Total Objetivos identificados </t>
  </si>
  <si>
    <t>Medio de 
Verificación</t>
  </si>
  <si>
    <t>Unidad de 
Medida</t>
  </si>
  <si>
    <t>%</t>
  </si>
  <si>
    <t>Diferencia</t>
  </si>
  <si>
    <t>Observaciones</t>
  </si>
  <si>
    <t>Cumplimiento 
(Trimestre)</t>
  </si>
  <si>
    <t>Rojo</t>
  </si>
  <si>
    <t>Amarillo</t>
  </si>
  <si>
    <t>Verde</t>
  </si>
  <si>
    <t>OFICINA PRESIDENCIAL DE TECNOLOGIAS DE LA INFORMACION Y COMUNICACION</t>
  </si>
  <si>
    <t xml:space="preserve">Resultado Esperado </t>
  </si>
  <si>
    <t>Eje Estratégico 1:1 Aumento de la implementación del marco normativo TIC y Gobierno Electrónico en los organismos del Estado.</t>
  </si>
  <si>
    <t xml:space="preserve">Directriz Estratégica 1:1.1: Promover la inclusión de los estándares de Tecnologías de Información y Comunicación en todos los procesos gubernamentales y de servicios a los ciudadanos.   </t>
  </si>
  <si>
    <t>Objetivo Estrategico 1: Incrementar el impacto de las TIC en el Estado Dominicano via la implementación del marco normativo en 17 nuevos organismos gubernamentales.</t>
  </si>
  <si>
    <t>Tareas/Actividades</t>
  </si>
  <si>
    <t>Eje Estratégico 2:1 Asistir y prestar servicios a las instituciones gubernamentales autónomas y descentralizadas, así como identificar oportunidades de implantación de las TIC con miras a ofrecer un servicio más eficiente y transparente al ciudadano.</t>
  </si>
  <si>
    <t>Directriz  Estratégica 2:1.1: Promover la adopción y uso de las TIC en las entidades públicas, particularmente para su mejor relación con los ciudadanos.  Propiciar iniciativas inter-gubernamentales para ofrecer servicios transaccionales y dinámicos a través de internet.</t>
  </si>
  <si>
    <t>Objetivo Estrategico 1: Colaborar en la implantación de las TIC en las instituciones gubernamentales centralizadas, descentralizadas y autónomas, resultando en el aumento del Índice de uso TIC e Implementación de Gobierno Electrónico (ITICGE).</t>
  </si>
  <si>
    <t xml:space="preserve">Tareas/Actividades </t>
  </si>
  <si>
    <t xml:space="preserve">Objetivo Estrategico 2: Lograr los Servicios en línea, y la interoperabilidad entre los Organismos del Estado dominicano. </t>
  </si>
  <si>
    <t>Objetivo Estrategico 5: Colaborar con la demás instituciones del Estado para impulsar la Educación para PYMES y emprendedores en el uso de las TIC,</t>
  </si>
  <si>
    <t>Eje Estratégico 3:1 Colaboradores como impulsores de la OPTIC y sus servicios al Estado y a los ciudadanos</t>
  </si>
  <si>
    <t xml:space="preserve">Directriz Estratégica 3:1.1: Fomentar y mantener una cultura de orientación al logro y enfoque en la calidad del desempeño en la OPTIC, adoptando y adaptando mejores prácticas en el sector.   </t>
  </si>
  <si>
    <t>Objetivo Estrategico 1: Diagnosticar necesidades de capacitación y fortalecimiento de habilidades.</t>
  </si>
  <si>
    <t xml:space="preserve">Directriz Estratégica 4:1.1: Colaborar para optimizar los servicios de atención ciudadana, mejorando la interacción entre los ciudadanos y el Estado a través del uso eficiente de las TIC. </t>
  </si>
  <si>
    <t>Objetivo Estrategico 1: Gestionar la inclusión continua de nuevas instituciones y servicios para la atención ciudadana, presencial, telefónica y web.</t>
  </si>
  <si>
    <t>Eje Estratégico 4:2 Impulsar el acceso de la ciudadanía a las TIC para generar, difundir y usar la información produciendo conocimiento</t>
  </si>
  <si>
    <t>Directriz Estratégica 4:2.1: Identificar y Capitalizar Recursos para Difundir al Información y Producir Conocimiento.</t>
  </si>
  <si>
    <t>Objetivo Estrategico 1: Promover proyectos apoyados por programas sociales.</t>
  </si>
  <si>
    <t>Abril</t>
  </si>
  <si>
    <t xml:space="preserve">Mayo </t>
  </si>
  <si>
    <t>Junio</t>
  </si>
  <si>
    <t xml:space="preserve">Unidad de 
Medida/ cantidad </t>
  </si>
  <si>
    <t>Linea Estrategica I</t>
  </si>
  <si>
    <t>Linea Estrategica II</t>
  </si>
  <si>
    <t>Linea Estrategica III</t>
  </si>
  <si>
    <t>Linea Estrategica IV</t>
  </si>
  <si>
    <r>
      <rPr>
        <b/>
        <sz val="10"/>
        <color indexed="8"/>
        <rFont val="Arial"/>
        <family val="2"/>
      </rPr>
      <t>Meta</t>
    </r>
    <r>
      <rPr>
        <b/>
        <sz val="11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(Trimestre)</t>
    </r>
  </si>
  <si>
    <t>Eje Estratégico 4:1 Servicios públicos del Estado accesibles a todos los ciudadanos con eficiencia y transparencia, promoviendo los servicios en línea.</t>
  </si>
  <si>
    <t>Plataforma lista y operando</t>
  </si>
  <si>
    <t>Porcentaje de procesos implementados/ Total de procesos por implementar</t>
  </si>
  <si>
    <t>Cantidad de instituciones con firmas digitales</t>
  </si>
  <si>
    <t>Num</t>
  </si>
  <si>
    <t>Registro de capacitaciones realizadas</t>
  </si>
  <si>
    <t>Cantidad de talleres impartidos/Total de talleres programados*100</t>
  </si>
  <si>
    <t>Porcentaje de avance en la creación del voluntariado</t>
  </si>
  <si>
    <t xml:space="preserve">                         Matriz Comportamiento Indicadores por Area Plan Operativo</t>
  </si>
  <si>
    <t xml:space="preserve">                                                                                         Fecha de aprobacion: 09/05/2015</t>
  </si>
  <si>
    <t>1) Certificación de 22 Organismos Nuevos</t>
  </si>
  <si>
    <t>Porcentaje de Avance en la Certificación de los Nuevos Organismos</t>
  </si>
  <si>
    <t>2) Recertificación de 30 Organismos</t>
  </si>
  <si>
    <t>3) Actualización de Normas NORTIC E1 y A5</t>
  </si>
  <si>
    <t xml:space="preserve">4) Emisión de 30 nuevas  Certificaciones en organismos </t>
  </si>
  <si>
    <t>6) Elaboracion del anteproyecto para la Normativa E-Waste</t>
  </si>
  <si>
    <t>Porcentaje de Avance en la recertificación de organismos</t>
  </si>
  <si>
    <t xml:space="preserve">Porcentaje de avance en las actividades de elaboración de las normas. </t>
  </si>
  <si>
    <t>Porcentaje de avance en la elaboración del anteproyecto</t>
  </si>
  <si>
    <t xml:space="preserve">Certificados Emitidos </t>
  </si>
  <si>
    <t xml:space="preserve">Normativas Actualizadas </t>
  </si>
  <si>
    <t>Anteproyecto aprobado</t>
  </si>
  <si>
    <t>Porcentaje de avance en la certificacion de 22 Organismos Nuevos.</t>
  </si>
  <si>
    <t>Porcentaje de avance en la recertificación de 30 Organismos</t>
  </si>
  <si>
    <t>Porcentaje de avance en la elaboración del anteproyecto.</t>
  </si>
  <si>
    <t>7) Medición de las instituciones del Estado Dominicano en TIC y Gobierno Electrónico</t>
  </si>
  <si>
    <t>Cantidad de instituciones medidas mediante el iTICge</t>
  </si>
  <si>
    <t>Sistema de Índice de Uso TIC e Implementación de Gobierno Electrónico (SISTICGE)</t>
  </si>
  <si>
    <t>8) Análisis e investigaciones de mediciones internacionales (Índice 2018 e-GOB Naciones Unidas, Measure the Information Society de la UIT, Doing Business del Banco Mundial, The Global Information Technology Report del Foro Económico Mundial)</t>
  </si>
  <si>
    <t>Cantidad de investigaciones realizadas por año</t>
  </si>
  <si>
    <t>Portal de Dominicana.gob.do</t>
  </si>
  <si>
    <t>9) Asesoría y acompañamiento a instituciones en materia de Gobierno Electrónico</t>
  </si>
  <si>
    <t xml:space="preserve"> Reporte de asesorías impartidas</t>
  </si>
  <si>
    <t>10)Estudio de penetración de las TICs a partir de la implementación de República Digital</t>
  </si>
  <si>
    <t>Cantidad de investigaciones por año</t>
  </si>
  <si>
    <t>Cantidad de estudios realizados</t>
  </si>
  <si>
    <t>Total de Instituciones con asesorias y acompañamientos/Total Instituciones identificadas*100</t>
  </si>
  <si>
    <t>Cantidad de estudio de pentración realizado</t>
  </si>
  <si>
    <t>21) Realización y adecuación de contratos y convenios de OPTIC</t>
  </si>
  <si>
    <t>Porcentaje de contratos y convenios tramitados</t>
  </si>
  <si>
    <t>22) Emisión opinión sobre documentos legales: Leyes, Reglamentos, Normativas</t>
  </si>
  <si>
    <t>Porcentaje de documentos de opinión emitidos</t>
  </si>
  <si>
    <t>Total de Contratos y Convenios tramitados/Total de Contratos y Convenios recibidos*100</t>
  </si>
  <si>
    <t>Total de opiniones trabajadas/Total de opiniones recibidas*100</t>
  </si>
  <si>
    <t>12) Implementación de los servicios públicos en línea</t>
  </si>
  <si>
    <t xml:space="preserve">13) Implementación y puesta en marcha del portal de Servicios Públicos en Línea </t>
  </si>
  <si>
    <t>14) Implementación de Firma Digital</t>
  </si>
  <si>
    <t>15) Desarrollar e integrar la Plataforma de identidad única</t>
  </si>
  <si>
    <t>16) Plataforma de interoperabilidad</t>
  </si>
  <si>
    <t xml:space="preserve">17) Puesta en marcha e implementación de servicios del Data Center del Estado Dominicano </t>
  </si>
  <si>
    <t xml:space="preserve">18) Optimización de la  Infraestructura Tecnológica </t>
  </si>
  <si>
    <t>Cantidad de los servicios públicos en línea</t>
  </si>
  <si>
    <t xml:space="preserve">Porcentaje de avance en la implementación y puesta en marcha del portal de Servicios Públicos en Línea </t>
  </si>
  <si>
    <t>Cantidad de instituciones con implementación de firma digital</t>
  </si>
  <si>
    <t>Porcentaje de avance en el desarrollo e integración de la plataforma</t>
  </si>
  <si>
    <t>Porcentaje de avance en la plataforma de interoperabilidad</t>
  </si>
  <si>
    <t>Cantidad de instituciones con servicios en el Data Center</t>
  </si>
  <si>
    <t>Porcentaje de avance en la operación del Data Center</t>
  </si>
  <si>
    <t>Porcentaje de aplicaciones y equipos actualizados y/o instalados</t>
  </si>
  <si>
    <t>Servicios puestos en operación</t>
  </si>
  <si>
    <t>Portal en funcionamiento</t>
  </si>
  <si>
    <t>Reporte de Instituciones con firma digital</t>
  </si>
  <si>
    <t>Data Center en operación</t>
  </si>
  <si>
    <t>Reporte de las instituciones con servicios en el Data Center</t>
  </si>
  <si>
    <t>Informes de opinión aprobados</t>
  </si>
  <si>
    <t>Contratos y Convenios tramitados</t>
  </si>
  <si>
    <t>A) Actas de compras.
B) Reporte de TI de instalación de equipos y Softwares</t>
  </si>
  <si>
    <t>Cantidad de Servicios Públicos en línea implementados</t>
  </si>
  <si>
    <t>Total de actividades desarrolladas/Total de actividades listadas*100</t>
  </si>
  <si>
    <t xml:space="preserve">Numero de instituciones con servicios en el Data Center </t>
  </si>
  <si>
    <t xml:space="preserve">24) Elaboración e implementación del plan de capacitación de la OPTIC </t>
  </si>
  <si>
    <t>Cantidad de Planes de Capacitaciones elaborados</t>
  </si>
  <si>
    <t>Cantidad de Capacitaciones impartidas a los empleados OPTIC</t>
  </si>
  <si>
    <t>Plan de Capacitación aprobado</t>
  </si>
  <si>
    <t>27) Reorganización de archivos y  expedientes de empleados activos.</t>
  </si>
  <si>
    <t>28) Reclutamiento y Selección de personal de la OPTIC.</t>
  </si>
  <si>
    <t>Porcentaje de expedientes organizados</t>
  </si>
  <si>
    <t>Expedientes de empleados</t>
  </si>
  <si>
    <t>Total de expedientes organizados/Total de expedientes existentes*100</t>
  </si>
  <si>
    <t xml:space="preserve">30) Gestionar la inclusión continua de nuevas instituciones y servicios para la atención  ciudadana, presencial, telefónica y web. </t>
  </si>
  <si>
    <t>Porcentaje de servicios incorporados vía Web</t>
  </si>
  <si>
    <t>Cantidad de instituciones incorporadas vía Telefónica</t>
  </si>
  <si>
    <t>Cantidad de instituciones incorporadas vía Presencial</t>
  </si>
  <si>
    <t>Correos electrónicos con intercambios de informaciones a las instituciones del Estado</t>
  </si>
  <si>
    <t>Convenios, Formularios de validación</t>
  </si>
  <si>
    <t>Total de correos respondidos/Total de correos recibidos*100</t>
  </si>
  <si>
    <t>Numero de Instituciones incorporadas al Call Center</t>
  </si>
  <si>
    <t>Numero de Instituciones incorporadas vía Presencial</t>
  </si>
  <si>
    <t>31) Aumentar la capacidad del Call Center, incrementando la disponibilidad de respuesta  y garantizando los niveles de servicio.</t>
  </si>
  <si>
    <t xml:space="preserve">Porcentaje de servicios incorporados </t>
  </si>
  <si>
    <t>A) Monitoreo de calidad. B) Encuestas de satisfacción al ciudadano.</t>
  </si>
  <si>
    <t>Total de servicios incorporados/Total de servicios evaluados*100</t>
  </si>
  <si>
    <t>34) Creación voluntariado de la OPTIC</t>
  </si>
  <si>
    <t>Porcentaje de avance en la conformación del voluntariado</t>
  </si>
  <si>
    <t>Formularios completados</t>
  </si>
  <si>
    <t>35) Involucramiento y apoyo a las actividades para promover una cultura tecnológica en la ciudadanía</t>
  </si>
  <si>
    <t>36) Contribuir con la prevención del medio ambiente los efectos negativos de los residuos electrónicos mal desechados</t>
  </si>
  <si>
    <t xml:space="preserve">Porcentaje de avance en el apoyo brindado a las diferentes actividades </t>
  </si>
  <si>
    <t>Participación en la prevención del impacto medioambiental en el uso de las TIC</t>
  </si>
  <si>
    <t>Informes de las actividades realizadas</t>
  </si>
  <si>
    <t>Total actividades realizadas/Total de actividades programadas*100</t>
  </si>
  <si>
    <t>Productos Rutinarios</t>
  </si>
  <si>
    <t>37) Formulación y seguimiento de los proyectos Institucionales</t>
  </si>
  <si>
    <t>Porcentaje de avance en la formulación de los proyectos</t>
  </si>
  <si>
    <t>Porcentaje de avance en el seguimiento de los proyectos</t>
  </si>
  <si>
    <t>A)TDR aprobados,
B) Matrices de seguimiento, 
C) Informes de proyectos</t>
  </si>
  <si>
    <t>A) Cronogramas, 
B) Tabla de Indicadores, 
C) Informes de proyectos</t>
  </si>
  <si>
    <t>44) Gestionar la implantación, Seguimientos de Modelos y/o Sistemas de Gestión de Calidad en la Institución, así como cualquier instrumento que contribuya a la mejora continua de la gestión institucional y de los servicios que se ofrecen a los ciudadanos.</t>
  </si>
  <si>
    <t>Cantidad de medidas
correctivas realizadas ISO 20000, ISO 9001</t>
  </si>
  <si>
    <t>Informe de Auditorias</t>
  </si>
  <si>
    <t>46) Posicionamiento de Redes Sociales</t>
  </si>
  <si>
    <t>Porcentaje de avance en el posicionamiento de redes sociales</t>
  </si>
  <si>
    <t>Informe de redes sociales</t>
  </si>
  <si>
    <t>48) Creación de periódico informativo institucional</t>
  </si>
  <si>
    <t>Periódico impreso</t>
  </si>
  <si>
    <t>49) Elaboración de diseños y multimedia institucionales</t>
  </si>
  <si>
    <t>Porcentaje de avance en la elaboración de los diseños y multimedia institucionales</t>
  </si>
  <si>
    <t>50) Elaboración y ejecución del Presupuesto 2018</t>
  </si>
  <si>
    <t>Porcentaje de avance en la ejecución del Presupuesto</t>
  </si>
  <si>
    <t>Informe ejecución de presupuesto</t>
  </si>
  <si>
    <t>51) Ejecución Plan de Compras 2018</t>
  </si>
  <si>
    <t>Porcentaje de avance en la ejecución del plan de Compras.</t>
  </si>
  <si>
    <t>Entrada de almacén o Recibido conforme.</t>
  </si>
  <si>
    <t>Total de partidas ejecutadas/Total de partidas programadas*100</t>
  </si>
  <si>
    <t>Total de auditorias ejecutadas/Total auditorias programadas*100</t>
  </si>
  <si>
    <t>Cantidad de acciones correctivas menos de 12 para realizar</t>
  </si>
  <si>
    <t>Total de actividades de formulación realizados/Total de actividades de formulación programadas*100</t>
  </si>
  <si>
    <t>Total de actividades deseguimiento realizadas/Total de actividades de seguimiento programadas*100</t>
  </si>
  <si>
    <t>Porcentaje de avance en los procesos para medir las instituciones mediante iTICge</t>
  </si>
  <si>
    <t>Está en proceso de implementación y coordinación con el país El Salvador.</t>
  </si>
  <si>
    <t>El Data Center fue inaugurado en el mes de febrero 2018.</t>
  </si>
  <si>
    <t>Cantidad Certificados emitidos</t>
  </si>
  <si>
    <t xml:space="preserve">Certificaciones emitidas en organismos </t>
  </si>
  <si>
    <t xml:space="preserve">Porcentaje deavance en las actualizaciones de las NORTIC E1 </t>
  </si>
  <si>
    <t>Porcentaje deavance en las actualizaciones de las NORTIC A5</t>
  </si>
  <si>
    <t>Aumento en la cantidad de seguidores</t>
  </si>
  <si>
    <t>Total de diseños solitado/Total de diseños elaborados</t>
  </si>
  <si>
    <t>Diseños y multimedia elaborados en carpeta compartida del departamento</t>
  </si>
  <si>
    <t>Julio</t>
  </si>
  <si>
    <t>Agosto</t>
  </si>
  <si>
    <t>Septiembre</t>
  </si>
  <si>
    <t>Cantidad de auditorías
ejecutadas ISO 20000 e ISO 9001</t>
  </si>
  <si>
    <t>Total en avance de asistencia a las instituciones solicitantes</t>
  </si>
  <si>
    <t>Para el tercer trimestre se completó la meta de certificación a organismos nuevos con la obtención de un total de 25 durante todo el 2018 hasta septiembre, esto considerando que la meta era de 22.</t>
  </si>
  <si>
    <t>Para el tercer trimestre se completó la meta de recertificaciones a organismos con la obtención de un total de 32 durante todo el 2018 hasta septiembre, esto considerando que la meta era de 30.</t>
  </si>
  <si>
    <t xml:space="preserve">Para inicios de septiembre fueron completadas al 100% las actividades correspondientes a la elaboración del anteproyecto para la normativa E-Waste. </t>
  </si>
  <si>
    <t>Porcentaje de ediciones del periódico informativo institucional</t>
  </si>
  <si>
    <t>Porcentaje de periodicos informativos institucionales realizados</t>
  </si>
  <si>
    <t>Solicitudes de aprobación de nombramientos</t>
  </si>
  <si>
    <t>Solucitudes de aprobación de reajustes y acción de personal</t>
  </si>
  <si>
    <t>Listado General de personal</t>
  </si>
  <si>
    <t>Cantidad de nombramientos obtenidos acorde a los solicitados</t>
  </si>
  <si>
    <t>Cantidad de nombramientos obtenidos/Total de nombramientos solicitados*100</t>
  </si>
  <si>
    <t>Cantidad de reajustes y designaciones obtenidas acorde a lo tramitado</t>
  </si>
  <si>
    <t>Cantidad de reajustes y designaciones obtenidas/Cantidad de reajustes y designaciones tramitados*100</t>
  </si>
  <si>
    <t>Cantidad del personal seleccionado.</t>
  </si>
  <si>
    <t>Total de personal evaluado/Total de personal existentes*100</t>
  </si>
  <si>
    <t>A espera de asignación de presupuesto.</t>
  </si>
  <si>
    <t>Esta meta fue  lograda en su totalidad durante el primer trimestre.</t>
  </si>
  <si>
    <t>El % establecido es en base a la cuota de Gastos distribuidas en el (4) Trimestre del año.</t>
  </si>
  <si>
    <t>Para el tercer trimestre se completó la meta de certificacións nuevas a organismos con la obtención de un total de 52 durante todo el 2018 hasta septiembre, esto considerando que la meta era de 30.</t>
  </si>
  <si>
    <t>PLAN OPERATIVO ANUAL 2018</t>
  </si>
  <si>
    <t>29) Establecer Punto GOB Distrito Nacional (DN)</t>
  </si>
  <si>
    <t>Cantidad de IAP a incorporar en el nuevo Punto GOB DN</t>
  </si>
  <si>
    <t>Porcentaje de avance en el establecimiento del Punto GOB (DN)</t>
  </si>
  <si>
    <t>A) Convenios, Formularios de validación.</t>
  </si>
  <si>
    <t>B) Informes de avances de los trabajos.</t>
  </si>
  <si>
    <t>32) Aumentar la capacidad del Punto Gob, incrementando la disponibilidad de respuesta  y garantizando los niveles de servicio.</t>
  </si>
  <si>
    <t>33) Aumentar la capacidad de servicios del Centro de Atención Ciudadana Web, incrementando la disponibilidad de respuesta  y garantizando los niveles de servicio.</t>
  </si>
  <si>
    <t>Porcentaje de servicios identificados, priorizados e incorporados</t>
  </si>
  <si>
    <t>A) Formulario de inclusión. B) Encuestas de satisfacción a las Instituciones del Estado,</t>
  </si>
  <si>
    <t>25) Elaboración del cronograma de vacaciones de la OPTIC</t>
  </si>
  <si>
    <t>Cantidad de cronograma de vacaciones elaborados</t>
  </si>
  <si>
    <t>A) Plan de vacaciones aprobado</t>
  </si>
  <si>
    <t>23) Realizar Diagnostico de necesidades de capacitación y fortalecimiento de habilidades</t>
  </si>
  <si>
    <t>Porcentaje de avance en la realización de diagnostico de necesidades de capacitación</t>
  </si>
  <si>
    <t>A) Formularios completados por los empleados</t>
  </si>
  <si>
    <t>20) Revisión y actualización de la Base Legal de la OPTIC</t>
  </si>
  <si>
    <t>Cantidad de revisiones y actualizaciones de la Base Legal</t>
  </si>
  <si>
    <t>A) Base Legal actualizada</t>
  </si>
  <si>
    <t>19) Inclusión de los Nuevos Municipios Conectados</t>
  </si>
  <si>
    <t xml:space="preserve">Cantidad de Municipios Conectados </t>
  </si>
  <si>
    <t>A) Portal emunicipio.gob.do</t>
  </si>
  <si>
    <t>11)Medición de los niveles de satisfacción de los servicios ofrecidos por la OPTIC a las instituciones gubernamentales</t>
  </si>
  <si>
    <t>Cantidad de estudios de satisfacción de los servicios OPTIC</t>
  </si>
  <si>
    <t>A) Publicación de la satisfacción de los servicios OPTIC</t>
  </si>
  <si>
    <t>5) Gestión para el desarrollo y publicación del Portal NORTIC</t>
  </si>
  <si>
    <t>A) Portal NORTIC terminado</t>
  </si>
  <si>
    <t>38) Elaboración del POA año 2019.</t>
  </si>
  <si>
    <t>Cantidad de socializaciones del POA año 2019 realizadas</t>
  </si>
  <si>
    <t>39) Elaboración de Informes de Monitoreo.</t>
  </si>
  <si>
    <t>Cantidad de informes de Monitoreo elaborados</t>
  </si>
  <si>
    <t>40) Elaboración Memoria Anual e Informe Ejecutivo 2019</t>
  </si>
  <si>
    <t>Número de memorias elaboradas</t>
  </si>
  <si>
    <t>41) Elaboración Plan Anual de Compras y Contrataciones 2019</t>
  </si>
  <si>
    <t>Cantidad de Planes de Compras y Contrataciones realizados</t>
  </si>
  <si>
    <t>A) Plan de compras cargado a la DGCP y Transparencia</t>
  </si>
  <si>
    <t>42) Formulación y elaboración presupuesto Físico 2019</t>
  </si>
  <si>
    <t>Cantidad de presupuesto físico elaborado</t>
  </si>
  <si>
    <t>A) Presupuesto cargado a DIGEPRES</t>
  </si>
  <si>
    <t>43)Cumplimiento de indicadores del Sistema de Monitoreo y Medición de la Gestión Pública (SMMGP)</t>
  </si>
  <si>
    <t>Porcentaje de cumplimiento del SMMGP</t>
  </si>
  <si>
    <t>A) Informe de monitoreo de indicadores del SMMGP</t>
  </si>
  <si>
    <t>porcentaje de mejoras implementadas ISO 20000 e ISO
9001.</t>
  </si>
  <si>
    <t>Porcentaje de mejoras
aprobadas ISO 20000 e ISO 9001</t>
  </si>
  <si>
    <t>Cantidad de no conformidades
detectadas en las auditorias Externas</t>
  </si>
  <si>
    <t>A) Mesa de Servicios (Plutón)</t>
  </si>
  <si>
    <t>45) Elaboración de plan de difusión en medios de comunicaciones y relaciones publicas</t>
  </si>
  <si>
    <t>Porcentaje de avance en la elaboración del plan de difusión</t>
  </si>
  <si>
    <t>A) Plan de difusión aprobado</t>
  </si>
  <si>
    <t>47) Posicionamiento de Marca OPTIC</t>
  </si>
  <si>
    <t>Porcentaje de avance en el posicionamiento de la Marca Optic</t>
  </si>
  <si>
    <t>A) Encuestas de conocimiento de marca</t>
  </si>
  <si>
    <t>52) Mantenimiento preventivo y correctivo de planta física y ambientales</t>
  </si>
  <si>
    <t>Porcentaje de avance en el mantenimiento de la planta física</t>
  </si>
  <si>
    <t>A) Facturas, 
B) Ordenes de compras
C) Ordenes de pago a suplidores</t>
  </si>
  <si>
    <t>A) Facturas, ordenes de compras y ordenes de pago a suplidores</t>
  </si>
  <si>
    <t>53) Mantenimiento preventivo y correctivo de equipos</t>
  </si>
  <si>
    <t>Porcentaje de avance en el mantenimiento de equipos,</t>
  </si>
  <si>
    <t>54) Elaboración de Plan de Evacuación</t>
  </si>
  <si>
    <t>Porcentaje de avance en la elaboración del plan de evacuación</t>
  </si>
  <si>
    <t>A) Borrador del Plan de Evacuación aprobado</t>
  </si>
  <si>
    <t xml:space="preserve">B) Relación de participantes de la jornada </t>
  </si>
  <si>
    <t>55) Mantenimiento preventivos y correctivos de vehículos</t>
  </si>
  <si>
    <t>Porcentaje de avance en los mantenimientos de vehículos</t>
  </si>
  <si>
    <t>A) Facturas de reparaciones y mantenimientos realizados y pagados</t>
  </si>
  <si>
    <t>Porcentaje de avance de la readecuación del deposito-almacén</t>
  </si>
  <si>
    <t xml:space="preserve">56) Organización Depósito-Almacén </t>
  </si>
  <si>
    <t>A) Informes de trabajos realizados, Orden de compras</t>
  </si>
  <si>
    <t xml:space="preserve">A) Memoria de la socialización    </t>
  </si>
  <si>
    <t xml:space="preserve">B) Relación de asistentes a la socialización  </t>
  </si>
  <si>
    <t>C) Aprobación del POA para el año 2019</t>
  </si>
  <si>
    <t xml:space="preserve">A) Correo de instrucción a las áreas       </t>
  </si>
  <si>
    <t>B) Informe de Monitoreo aprobado</t>
  </si>
  <si>
    <t xml:space="preserve"> B) Informe Ejecutivo aprobado.</t>
  </si>
  <si>
    <t xml:space="preserve">A) Memoria Anual aprobada.        </t>
  </si>
  <si>
    <r>
      <t xml:space="preserve">Meta
</t>
    </r>
    <r>
      <rPr>
        <b/>
        <sz val="8"/>
        <color theme="1"/>
        <rFont val="Arial"/>
        <family val="2"/>
      </rPr>
      <t>(Trimestre)</t>
    </r>
  </si>
  <si>
    <r>
      <t xml:space="preserve">Total
</t>
    </r>
    <r>
      <rPr>
        <b/>
        <sz val="8"/>
        <color theme="1"/>
        <rFont val="Arial"/>
        <family val="2"/>
      </rPr>
      <t>(Trimestre)</t>
    </r>
  </si>
  <si>
    <t>Octubre</t>
  </si>
  <si>
    <t>Noviembre</t>
  </si>
  <si>
    <t>Diciembre</t>
  </si>
  <si>
    <t>Total de revisiones y actualizaciones de la Base Legal *100</t>
  </si>
  <si>
    <t>Total de publicaciones / el total de nota de prenasa enviadas *100</t>
  </si>
  <si>
    <t xml:space="preserve">Porcentaje de repuestas positiva /total de repuestas *100 </t>
  </si>
  <si>
    <t xml:space="preserve">Nuemero de Municipios Conectados </t>
  </si>
  <si>
    <t>Total de porcentaje de servicios indentidicados/Total de priorizados incoporados*100</t>
  </si>
  <si>
    <t>Total de avance en el mantenimiento de la planta física/Total de ordenes Compra y Suplidores*100</t>
  </si>
  <si>
    <t>Total de avance en el mantenimiento de equipos*100,</t>
  </si>
  <si>
    <t>Total de avance en la elaboración/Total del plan de evacuación*100</t>
  </si>
  <si>
    <t>Total de avance en los mantenimientos de vehículos/Total de mantenimentos realizados y pagados*100</t>
  </si>
  <si>
    <t>Total de avance de la readecuación del deposito-almacén/Total de Orden de compras realizadas*100</t>
  </si>
  <si>
    <t>Total de avance en la realización de diagnostico de necesidades de capacitación</t>
  </si>
  <si>
    <t>Numero de estudios de satisfacción de los servicios OPTIC</t>
  </si>
  <si>
    <t xml:space="preserve">Porcentaje de avance en el desarrollo y publicación*100 </t>
  </si>
  <si>
    <t xml:space="preserve">Total de avance en el desarrollo y publicación </t>
  </si>
  <si>
    <t>Total de avance en el establecimiento del Punto GOB (DN)/ avances de los trabajos*100.</t>
  </si>
  <si>
    <t>Numero de presupuesto físico elaborado</t>
  </si>
  <si>
    <t>Total de cumplimiento del SMMGP</t>
  </si>
  <si>
    <t>Cantidad de mejora implementadas</t>
  </si>
  <si>
    <t>Cantidad de mejora aprobada</t>
  </si>
  <si>
    <t>Cantidad de acciones correctivas menos de 6 para realizar</t>
  </si>
  <si>
    <t>Total de socializaciones de POA</t>
  </si>
  <si>
    <t>Cantidad de informe esmitido</t>
  </si>
  <si>
    <t>total de informe aprobado</t>
  </si>
  <si>
    <t>La NORTIC E1 fue completada en el trimestre abril -junio.</t>
  </si>
  <si>
    <t>Se planifacará para las metas del año 2019.</t>
  </si>
  <si>
    <t>La meta establecida se cumplió en el trimestre Enero-Marzo.</t>
  </si>
  <si>
    <t xml:space="preserve">Esta meta fue lograda en el  segundo trimestre. </t>
  </si>
  <si>
    <t>Total del Semestre</t>
  </si>
  <si>
    <t xml:space="preserve">Esta meta fue lograda en el segundo trimestre. </t>
  </si>
  <si>
    <t>MONITOREO Y EVALUACIÓN PLAN OPERATIVO SEMESTRE JULIO-DICIEMBRE 2018</t>
  </si>
  <si>
    <t>\</t>
  </si>
  <si>
    <t>26) Tramitación y obtención de Nombramientos, Cambios de Designación, Reajustes de Sueldo y Traslados de Empleados.</t>
  </si>
  <si>
    <t xml:space="preserve"> </t>
  </si>
  <si>
    <r>
      <t xml:space="preserve">                                                                                   PD-FO-007 </t>
    </r>
    <r>
      <rPr>
        <sz val="12"/>
        <color indexed="8"/>
        <rFont val="Calibri Light"/>
        <family val="2"/>
        <scheme val="major"/>
      </rPr>
      <t xml:space="preserve"> ̶  Version: 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</si>
</sst>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22"/>
      <name val="Wingdings 2"/>
      <family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name val="Adobe Caslon Pro"/>
      <family val="1"/>
    </font>
    <font>
      <b/>
      <i/>
      <sz val="22"/>
      <name val="Adobe Caslon Pro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6"/>
      <color rgb="FF00206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22"/>
      <color rgb="FF00B0F0"/>
      <name val="Wingdings 2"/>
      <family val="1"/>
    </font>
    <font>
      <b/>
      <sz val="26"/>
      <color theme="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22"/>
      <color theme="1"/>
      <name val="Wingdings 2"/>
      <family val="1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22"/>
      <name val="Wingdings 2"/>
      <family val="1"/>
      <charset val="2"/>
    </font>
    <font>
      <sz val="12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indexed="56"/>
      </top>
      <bottom style="thin">
        <color theme="4" tint="-0.499984740745262"/>
      </bottom>
      <diagonal/>
    </border>
    <border>
      <left/>
      <right/>
      <top style="thin">
        <color indexed="56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indexed="56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56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4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4" tint="-0.499984740745262"/>
      </right>
      <top/>
      <bottom/>
      <diagonal/>
    </border>
    <border>
      <left style="thin">
        <color indexed="64"/>
      </left>
      <right style="thin">
        <color theme="4" tint="-0.499984740745262"/>
      </right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indexed="64"/>
      </bottom>
      <diagonal/>
    </border>
    <border>
      <left style="thin">
        <color theme="4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indexed="64"/>
      </right>
      <top/>
      <bottom/>
      <diagonal/>
    </border>
    <border>
      <left style="thin">
        <color theme="4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351"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5" fillId="5" borderId="11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justify" vertical="center"/>
    </xf>
    <xf numFmtId="9" fontId="16" fillId="0" borderId="11" xfId="0" applyNumberFormat="1" applyFont="1" applyBorder="1" applyAlignment="1">
      <alignment horizontal="center" vertical="center"/>
    </xf>
    <xf numFmtId="9" fontId="16" fillId="0" borderId="11" xfId="2" applyFont="1" applyBorder="1" applyAlignment="1">
      <alignment horizontal="center" vertical="center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0" fontId="0" fillId="6" borderId="0" xfId="0" applyFill="1"/>
    <xf numFmtId="0" fontId="0" fillId="7" borderId="0" xfId="0" applyFill="1" applyAlignment="1">
      <alignment horizontal="center" vertical="center" wrapText="1"/>
    </xf>
    <xf numFmtId="3" fontId="0" fillId="7" borderId="0" xfId="0" applyNumberFormat="1" applyFill="1" applyAlignment="1">
      <alignment horizontal="center" vertical="center"/>
    </xf>
    <xf numFmtId="0" fontId="0" fillId="7" borderId="0" xfId="0" applyFill="1"/>
    <xf numFmtId="0" fontId="0" fillId="8" borderId="0" xfId="0" applyFill="1" applyAlignment="1">
      <alignment vertical="center"/>
    </xf>
    <xf numFmtId="3" fontId="0" fillId="8" borderId="0" xfId="0" applyNumberFormat="1" applyFill="1" applyAlignment="1">
      <alignment horizontal="center" vertical="center"/>
    </xf>
    <xf numFmtId="0" fontId="0" fillId="8" borderId="0" xfId="0" applyFill="1"/>
    <xf numFmtId="3" fontId="13" fillId="0" borderId="0" xfId="2" applyNumberFormat="1" applyFont="1" applyAlignment="1">
      <alignment horizontal="center" vertical="center"/>
    </xf>
    <xf numFmtId="3" fontId="13" fillId="6" borderId="0" xfId="2" applyNumberFormat="1" applyFont="1" applyFill="1" applyAlignment="1">
      <alignment horizontal="center" vertical="center"/>
    </xf>
    <xf numFmtId="9" fontId="16" fillId="0" borderId="11" xfId="2" applyFon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16" fillId="0" borderId="11" xfId="0" applyFont="1" applyBorder="1"/>
    <xf numFmtId="0" fontId="16" fillId="0" borderId="11" xfId="0" applyFont="1" applyBorder="1" applyAlignment="1">
      <alignment horizontal="center" vertical="center"/>
    </xf>
    <xf numFmtId="0" fontId="17" fillId="0" borderId="0" xfId="0" applyFont="1"/>
    <xf numFmtId="9" fontId="17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2" xfId="0" applyFont="1" applyBorder="1"/>
    <xf numFmtId="0" fontId="15" fillId="5" borderId="13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19" fillId="0" borderId="2" xfId="0" applyFont="1" applyBorder="1" applyAlignment="1">
      <alignment horizontal="justify" vertical="center"/>
    </xf>
    <xf numFmtId="9" fontId="19" fillId="0" borderId="2" xfId="2" applyFont="1" applyBorder="1" applyAlignment="1">
      <alignment horizontal="center" vertical="center"/>
    </xf>
    <xf numFmtId="9" fontId="19" fillId="0" borderId="2" xfId="2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6" fillId="0" borderId="0" xfId="0" applyFont="1" applyAlignment="1"/>
    <xf numFmtId="0" fontId="19" fillId="0" borderId="2" xfId="0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/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9" fontId="19" fillId="0" borderId="2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10" borderId="16" xfId="0" applyFont="1" applyFill="1" applyBorder="1" applyAlignment="1">
      <alignment horizontal="center"/>
    </xf>
    <xf numFmtId="0" fontId="20" fillId="10" borderId="17" xfId="0" applyFont="1" applyFill="1" applyBorder="1" applyAlignment="1">
      <alignment horizontal="center"/>
    </xf>
    <xf numFmtId="0" fontId="20" fillId="10" borderId="18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Border="1" applyAlignment="1">
      <alignment wrapText="1"/>
    </xf>
    <xf numFmtId="0" fontId="21" fillId="0" borderId="11" xfId="0" applyFont="1" applyFill="1" applyBorder="1" applyAlignment="1">
      <alignment horizontal="center" vertical="center"/>
    </xf>
    <xf numFmtId="0" fontId="16" fillId="14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" fontId="19" fillId="0" borderId="2" xfId="2" applyNumberFormat="1" applyFont="1" applyBorder="1" applyAlignment="1">
      <alignment horizontal="center" vertical="center"/>
    </xf>
    <xf numFmtId="1" fontId="19" fillId="0" borderId="2" xfId="2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justify"/>
    </xf>
    <xf numFmtId="0" fontId="10" fillId="11" borderId="11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justify" vertical="center"/>
    </xf>
    <xf numFmtId="1" fontId="10" fillId="11" borderId="11" xfId="2" applyNumberFormat="1" applyFont="1" applyFill="1" applyBorder="1" applyAlignment="1">
      <alignment horizontal="center" vertical="center"/>
    </xf>
    <xf numFmtId="9" fontId="10" fillId="11" borderId="11" xfId="2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justify" vertical="center"/>
    </xf>
    <xf numFmtId="0" fontId="12" fillId="16" borderId="13" xfId="0" applyFont="1" applyFill="1" applyBorder="1" applyAlignment="1">
      <alignment wrapText="1"/>
    </xf>
    <xf numFmtId="0" fontId="10" fillId="11" borderId="11" xfId="0" applyFont="1" applyFill="1" applyBorder="1" applyAlignment="1">
      <alignment horizontal="left" vertical="center" wrapText="1"/>
    </xf>
    <xf numFmtId="9" fontId="10" fillId="11" borderId="11" xfId="0" applyNumberFormat="1" applyFont="1" applyFill="1" applyBorder="1" applyAlignment="1">
      <alignment horizontal="center" vertical="center"/>
    </xf>
    <xf numFmtId="9" fontId="10" fillId="0" borderId="11" xfId="2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left" vertical="top" wrapText="1"/>
    </xf>
    <xf numFmtId="0" fontId="12" fillId="16" borderId="2" xfId="0" applyFont="1" applyFill="1" applyBorder="1" applyAlignment="1">
      <alignment vertical="center" wrapText="1"/>
    </xf>
    <xf numFmtId="0" fontId="12" fillId="16" borderId="2" xfId="0" applyFont="1" applyFill="1" applyBorder="1" applyAlignment="1">
      <alignment wrapText="1"/>
    </xf>
    <xf numFmtId="0" fontId="10" fillId="0" borderId="11" xfId="0" applyFont="1" applyBorder="1" applyAlignment="1">
      <alignment horizontal="justify" vertical="center"/>
    </xf>
    <xf numFmtId="0" fontId="10" fillId="0" borderId="11" xfId="0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1" fontId="10" fillId="0" borderId="11" xfId="2" applyNumberFormat="1" applyFont="1" applyBorder="1" applyAlignment="1">
      <alignment horizontal="center" vertical="center"/>
    </xf>
    <xf numFmtId="1" fontId="10" fillId="0" borderId="11" xfId="2" applyNumberFormat="1" applyFont="1" applyFill="1" applyBorder="1" applyAlignment="1">
      <alignment horizontal="center" vertical="center"/>
    </xf>
    <xf numFmtId="0" fontId="12" fillId="0" borderId="13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center"/>
    </xf>
    <xf numFmtId="0" fontId="10" fillId="0" borderId="13" xfId="0" applyFont="1" applyBorder="1" applyAlignment="1">
      <alignment horizontal="center" vertical="center"/>
    </xf>
    <xf numFmtId="9" fontId="10" fillId="0" borderId="13" xfId="2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2" fillId="0" borderId="20" xfId="0" applyFont="1" applyBorder="1"/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center" vertical="center"/>
    </xf>
    <xf numFmtId="9" fontId="10" fillId="0" borderId="2" xfId="2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justify" vertical="center"/>
    </xf>
    <xf numFmtId="1" fontId="10" fillId="0" borderId="14" xfId="2" applyNumberFormat="1" applyFont="1" applyFill="1" applyBorder="1" applyAlignment="1">
      <alignment horizontal="center" vertical="center"/>
    </xf>
    <xf numFmtId="9" fontId="10" fillId="0" borderId="14" xfId="2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10" fillId="0" borderId="15" xfId="0" applyFont="1" applyFill="1" applyBorder="1" applyAlignment="1">
      <alignment horizontal="justify" vertical="center"/>
    </xf>
    <xf numFmtId="0" fontId="12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wrapText="1"/>
    </xf>
    <xf numFmtId="0" fontId="1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14" xfId="0" applyFont="1" applyBorder="1"/>
    <xf numFmtId="0" fontId="10" fillId="0" borderId="2" xfId="0" applyFont="1" applyBorder="1" applyAlignment="1">
      <alignment horizontal="left" vertical="center" wrapText="1"/>
    </xf>
    <xf numFmtId="9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/>
    <xf numFmtId="0" fontId="10" fillId="0" borderId="2" xfId="0" applyFont="1" applyBorder="1" applyAlignment="1">
      <alignment horizontal="left" vertical="center"/>
    </xf>
    <xf numFmtId="1" fontId="10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/>
    <xf numFmtId="0" fontId="10" fillId="11" borderId="2" xfId="0" applyFont="1" applyFill="1" applyBorder="1" applyAlignment="1">
      <alignment horizontal="left" vertical="center" wrapText="1"/>
    </xf>
    <xf numFmtId="0" fontId="10" fillId="1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24" fillId="0" borderId="2" xfId="0" applyFont="1" applyBorder="1" applyAlignment="1">
      <alignment horizontal="left" vertical="center" wrapText="1"/>
    </xf>
    <xf numFmtId="1" fontId="10" fillId="0" borderId="2" xfId="2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justify" vertical="center" wrapText="1"/>
    </xf>
    <xf numFmtId="0" fontId="2" fillId="0" borderId="2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9" fontId="17" fillId="0" borderId="0" xfId="0" applyNumberFormat="1" applyFont="1" applyBorder="1" applyAlignment="1">
      <alignment horizontal="center" vertical="center"/>
    </xf>
    <xf numFmtId="0" fontId="25" fillId="0" borderId="2" xfId="0" applyFont="1" applyBorder="1"/>
    <xf numFmtId="9" fontId="19" fillId="0" borderId="2" xfId="0" applyNumberFormat="1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wrapText="1"/>
    </xf>
    <xf numFmtId="0" fontId="19" fillId="0" borderId="5" xfId="0" applyFont="1" applyBorder="1" applyAlignment="1">
      <alignment horizontal="left" vertical="center" wrapText="1"/>
    </xf>
    <xf numFmtId="0" fontId="16" fillId="0" borderId="20" xfId="0" applyFont="1" applyBorder="1"/>
    <xf numFmtId="0" fontId="21" fillId="0" borderId="14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justify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9" fontId="19" fillId="0" borderId="6" xfId="2" applyFont="1" applyFill="1" applyBorder="1" applyAlignment="1">
      <alignment horizontal="center" vertical="center"/>
    </xf>
    <xf numFmtId="0" fontId="19" fillId="0" borderId="14" xfId="0" applyFont="1" applyBorder="1" applyAlignment="1">
      <alignment horizontal="justify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justify" vertical="center"/>
    </xf>
    <xf numFmtId="0" fontId="19" fillId="0" borderId="11" xfId="0" applyFont="1" applyBorder="1" applyAlignment="1">
      <alignment horizontal="center" vertical="center"/>
    </xf>
    <xf numFmtId="1" fontId="19" fillId="0" borderId="11" xfId="2" applyNumberFormat="1" applyFont="1" applyFill="1" applyBorder="1" applyAlignment="1">
      <alignment horizontal="center" vertical="center"/>
    </xf>
    <xf numFmtId="9" fontId="19" fillId="0" borderId="11" xfId="2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19" fillId="0" borderId="13" xfId="0" applyFont="1" applyBorder="1" applyAlignment="1">
      <alignment horizontal="justify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9" fontId="19" fillId="0" borderId="13" xfId="2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11" xfId="1" applyFont="1" applyBorder="1" applyAlignment="1" applyProtection="1">
      <alignment horizontal="justify" vertical="center"/>
    </xf>
    <xf numFmtId="0" fontId="19" fillId="0" borderId="11" xfId="0" applyFont="1" applyBorder="1" applyAlignment="1">
      <alignment vertical="center" wrapText="1"/>
    </xf>
    <xf numFmtId="1" fontId="19" fillId="0" borderId="13" xfId="2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justify" vertical="center"/>
    </xf>
    <xf numFmtId="9" fontId="19" fillId="0" borderId="5" xfId="2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left" vertical="center" wrapText="1"/>
    </xf>
    <xf numFmtId="0" fontId="19" fillId="12" borderId="2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wrapText="1"/>
    </xf>
    <xf numFmtId="1" fontId="19" fillId="0" borderId="6" xfId="2" applyNumberFormat="1" applyFont="1" applyFill="1" applyBorder="1" applyAlignment="1">
      <alignment horizontal="center" vertical="center"/>
    </xf>
    <xf numFmtId="0" fontId="16" fillId="0" borderId="6" xfId="0" applyFont="1" applyBorder="1"/>
    <xf numFmtId="0" fontId="27" fillId="10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0" fillId="0" borderId="2" xfId="0" applyBorder="1" applyAlignment="1"/>
    <xf numFmtId="0" fontId="19" fillId="0" borderId="2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2" applyNumberFormat="1" applyFont="1" applyFill="1" applyBorder="1" applyAlignment="1">
      <alignment horizontal="center" vertical="center"/>
    </xf>
    <xf numFmtId="0" fontId="0" fillId="0" borderId="5" xfId="0" applyBorder="1" applyAlignment="1"/>
    <xf numFmtId="0" fontId="29" fillId="0" borderId="11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9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5" borderId="11" xfId="0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/>
    </xf>
    <xf numFmtId="9" fontId="10" fillId="0" borderId="11" xfId="0" applyNumberFormat="1" applyFont="1" applyFill="1" applyBorder="1" applyAlignment="1">
      <alignment horizontal="center" vertical="center"/>
    </xf>
    <xf numFmtId="1" fontId="19" fillId="0" borderId="11" xfId="0" applyNumberFormat="1" applyFont="1" applyFill="1" applyBorder="1" applyAlignment="1">
      <alignment horizontal="center" vertical="center"/>
    </xf>
    <xf numFmtId="1" fontId="19" fillId="0" borderId="13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center" vertical="center"/>
    </xf>
    <xf numFmtId="0" fontId="19" fillId="0" borderId="6" xfId="2" applyNumberFormat="1" applyFont="1" applyFill="1" applyBorder="1" applyAlignment="1">
      <alignment horizontal="center" vertical="center"/>
    </xf>
    <xf numFmtId="9" fontId="10" fillId="0" borderId="14" xfId="0" applyNumberFormat="1" applyFont="1" applyFill="1" applyBorder="1" applyAlignment="1">
      <alignment horizontal="center" vertical="center"/>
    </xf>
    <xf numFmtId="9" fontId="10" fillId="0" borderId="13" xfId="0" applyNumberFormat="1" applyFont="1" applyFill="1" applyBorder="1" applyAlignment="1">
      <alignment horizontal="center" vertical="center"/>
    </xf>
    <xf numFmtId="0" fontId="19" fillId="0" borderId="2" xfId="2" applyNumberFormat="1" applyFont="1" applyFill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9" fontId="10" fillId="0" borderId="35" xfId="2" applyFont="1" applyFill="1" applyBorder="1" applyAlignment="1">
      <alignment horizontal="center" vertical="center"/>
    </xf>
    <xf numFmtId="9" fontId="19" fillId="0" borderId="2" xfId="0" applyNumberFormat="1" applyFont="1" applyFill="1" applyBorder="1" applyAlignment="1">
      <alignment horizontal="center" vertical="center"/>
    </xf>
    <xf numFmtId="9" fontId="10" fillId="0" borderId="2" xfId="2" applyNumberFormat="1" applyFont="1" applyFill="1" applyBorder="1" applyAlignment="1">
      <alignment horizontal="center" vertical="center"/>
    </xf>
    <xf numFmtId="9" fontId="10" fillId="0" borderId="12" xfId="2" applyFont="1" applyFill="1" applyBorder="1" applyAlignment="1">
      <alignment horizontal="center" vertical="center"/>
    </xf>
    <xf numFmtId="9" fontId="10" fillId="0" borderId="15" xfId="2" applyFont="1" applyFill="1" applyBorder="1" applyAlignment="1">
      <alignment horizontal="center" vertical="center"/>
    </xf>
    <xf numFmtId="1" fontId="10" fillId="0" borderId="13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31" fillId="0" borderId="7" xfId="0" applyFont="1" applyBorder="1" applyAlignment="1">
      <alignment horizontal="right"/>
    </xf>
    <xf numFmtId="0" fontId="5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9" fontId="10" fillId="0" borderId="5" xfId="0" applyNumberFormat="1" applyFont="1" applyFill="1" applyBorder="1" applyAlignment="1">
      <alignment horizontal="center" vertical="center"/>
    </xf>
    <xf numFmtId="9" fontId="10" fillId="0" borderId="6" xfId="0" applyNumberFormat="1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/>
    </xf>
    <xf numFmtId="1" fontId="19" fillId="0" borderId="26" xfId="0" applyNumberFormat="1" applyFont="1" applyFill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/>
    </xf>
    <xf numFmtId="9" fontId="10" fillId="0" borderId="30" xfId="2" applyFont="1" applyFill="1" applyBorder="1" applyAlignment="1">
      <alignment horizontal="center" vertical="center"/>
    </xf>
    <xf numFmtId="9" fontId="10" fillId="0" borderId="20" xfId="2" applyFont="1" applyFill="1" applyBorder="1" applyAlignment="1">
      <alignment horizontal="center" vertical="center"/>
    </xf>
    <xf numFmtId="9" fontId="10" fillId="0" borderId="31" xfId="2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/>
    </xf>
    <xf numFmtId="9" fontId="10" fillId="0" borderId="26" xfId="0" applyNumberFormat="1" applyFont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1" fontId="10" fillId="0" borderId="27" xfId="0" applyNumberFormat="1" applyFont="1" applyFill="1" applyBorder="1" applyAlignment="1">
      <alignment horizontal="center" vertical="center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1" fontId="10" fillId="0" borderId="30" xfId="2" applyNumberFormat="1" applyFont="1" applyFill="1" applyBorder="1" applyAlignment="1">
      <alignment horizontal="center" vertical="center"/>
    </xf>
    <xf numFmtId="1" fontId="10" fillId="0" borderId="20" xfId="2" applyNumberFormat="1" applyFont="1" applyFill="1" applyBorder="1" applyAlignment="1">
      <alignment horizontal="center" vertical="center"/>
    </xf>
    <xf numFmtId="1" fontId="10" fillId="0" borderId="31" xfId="2" applyNumberFormat="1" applyFont="1" applyFill="1" applyBorder="1" applyAlignment="1">
      <alignment horizontal="center" vertical="center"/>
    </xf>
    <xf numFmtId="0" fontId="20" fillId="10" borderId="16" xfId="0" applyFont="1" applyFill="1" applyBorder="1" applyAlignment="1">
      <alignment horizontal="center" vertical="center"/>
    </xf>
    <xf numFmtId="0" fontId="20" fillId="10" borderId="17" xfId="0" applyFont="1" applyFill="1" applyBorder="1" applyAlignment="1">
      <alignment horizontal="center" vertical="center"/>
    </xf>
    <xf numFmtId="0" fontId="20" fillId="10" borderId="18" xfId="0" applyFont="1" applyFill="1" applyBorder="1" applyAlignment="1">
      <alignment horizontal="center" vertical="center"/>
    </xf>
    <xf numFmtId="0" fontId="20" fillId="10" borderId="16" xfId="0" applyFont="1" applyFill="1" applyBorder="1" applyAlignment="1">
      <alignment horizontal="center" vertical="center" wrapText="1"/>
    </xf>
    <xf numFmtId="0" fontId="20" fillId="10" borderId="17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22" fillId="13" borderId="7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/>
    </xf>
    <xf numFmtId="0" fontId="20" fillId="10" borderId="23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/>
    </xf>
    <xf numFmtId="0" fontId="20" fillId="10" borderId="17" xfId="0" applyFont="1" applyFill="1" applyBorder="1" applyAlignment="1">
      <alignment horizontal="center"/>
    </xf>
    <xf numFmtId="0" fontId="20" fillId="10" borderId="1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justify" vertical="center" wrapText="1"/>
    </xf>
    <xf numFmtId="0" fontId="5" fillId="4" borderId="9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0" fontId="32" fillId="0" borderId="36" xfId="0" applyFont="1" applyBorder="1" applyAlignment="1">
      <alignment horizontal="right"/>
    </xf>
    <xf numFmtId="0" fontId="3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</cellXfs>
  <cellStyles count="3">
    <cellStyle name="Hipervínculo" xfId="1" builtinId="8"/>
    <cellStyle name="Normal" xfId="0" builtinId="0"/>
    <cellStyle name="Porcentaje" xfId="2" builtinId="5"/>
  </cellStyles>
  <dxfs count="96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13607</xdr:rowOff>
    </xdr:from>
    <xdr:to>
      <xdr:col>1</xdr:col>
      <xdr:colOff>1714500</xdr:colOff>
      <xdr:row>8</xdr:row>
      <xdr:rowOff>65205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D6F77E2-6FE7-4D48-99F2-3E7D1142C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3607"/>
          <a:ext cx="1524000" cy="15483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tor\Gesti&#243;n%20de%20la%20Calidad%20-%20Consulta\NOBACI%202018%20REYNA\POA%20Cierre%202018\Monitoreo%20POA%202018%20sumarizado%20Yiss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-Mar 18"/>
      <sheetName val="Abril - Junio"/>
      <sheetName val="Julio - Septimbre "/>
      <sheetName val="Octubre - Diciembre"/>
      <sheetName val="resumen"/>
      <sheetName val="MATRIZ TRIMESTRAL"/>
      <sheetName val="Sheet1"/>
      <sheetName val="DAT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V138"/>
  <sheetViews>
    <sheetView showGridLines="0" tabSelected="1" topLeftCell="A125" zoomScale="70" zoomScaleNormal="70" workbookViewId="0">
      <selection activeCell="B11" sqref="B11:R11"/>
    </sheetView>
  </sheetViews>
  <sheetFormatPr baseColWidth="10" defaultColWidth="11.42578125" defaultRowHeight="14.25"/>
  <cols>
    <col min="1" max="1" width="5.7109375" style="3" customWidth="1"/>
    <col min="2" max="2" width="45.28515625" style="3" customWidth="1"/>
    <col min="3" max="3" width="35.28515625" style="3" customWidth="1"/>
    <col min="4" max="4" width="36.28515625" style="3" customWidth="1"/>
    <col min="5" max="5" width="13.140625" style="3" customWidth="1"/>
    <col min="6" max="6" width="29.28515625" style="3" customWidth="1"/>
    <col min="7" max="7" width="17.28515625" style="3" customWidth="1"/>
    <col min="8" max="8" width="9" style="3" customWidth="1"/>
    <col min="9" max="9" width="9.28515625" style="3" customWidth="1"/>
    <col min="10" max="10" width="14.7109375" style="3" bestFit="1" customWidth="1"/>
    <col min="11" max="11" width="10.5703125" style="3" customWidth="1"/>
    <col min="12" max="12" width="15.85546875" style="3" customWidth="1"/>
    <col min="13" max="13" width="14.7109375" style="3" bestFit="1" customWidth="1"/>
    <col min="14" max="14" width="12.42578125" style="3" customWidth="1"/>
    <col min="15" max="15" width="13.85546875" style="3" customWidth="1"/>
    <col min="16" max="16" width="9.42578125" style="3" customWidth="1"/>
    <col min="17" max="17" width="12.7109375" style="3" customWidth="1"/>
    <col min="18" max="18" width="50.42578125" style="3" customWidth="1"/>
    <col min="19" max="19" width="11.42578125" style="3" hidden="1" customWidth="1"/>
    <col min="20" max="27" width="0" style="3" hidden="1" customWidth="1"/>
    <col min="28" max="28" width="21.85546875" style="3" customWidth="1"/>
    <col min="29" max="16384" width="11.42578125" style="3"/>
  </cols>
  <sheetData>
    <row r="1" spans="2:19"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2:19" ht="15" customHeight="1">
      <c r="F2" s="52"/>
      <c r="G2" s="52"/>
      <c r="K2" s="52"/>
      <c r="L2" s="52"/>
      <c r="O2" s="253" t="s">
        <v>71</v>
      </c>
      <c r="P2" s="253"/>
      <c r="Q2" s="253"/>
      <c r="R2" s="253"/>
    </row>
    <row r="3" spans="2:19" ht="15" customHeight="1">
      <c r="H3" s="52"/>
      <c r="I3" s="52"/>
      <c r="J3" s="52"/>
      <c r="K3" s="52"/>
      <c r="L3" s="52"/>
      <c r="M3" s="52"/>
      <c r="N3" s="52"/>
      <c r="O3" s="254"/>
      <c r="P3" s="254"/>
      <c r="Q3" s="254"/>
      <c r="R3" s="254"/>
    </row>
    <row r="4" spans="2:19" ht="15" customHeight="1">
      <c r="O4" s="316" t="s">
        <v>337</v>
      </c>
      <c r="P4" s="316"/>
      <c r="Q4" s="316"/>
      <c r="R4" s="316"/>
    </row>
    <row r="5" spans="2:19" ht="15" customHeight="1">
      <c r="N5" s="317" t="s">
        <v>72</v>
      </c>
      <c r="O5" s="317"/>
      <c r="P5" s="317"/>
      <c r="Q5" s="317"/>
      <c r="R5" s="317"/>
    </row>
    <row r="6" spans="2:19" ht="15" customHeight="1">
      <c r="N6" s="252"/>
      <c r="O6" s="252"/>
      <c r="P6" s="252"/>
      <c r="Q6" s="252"/>
      <c r="R6" s="252"/>
    </row>
    <row r="7" spans="2:19" ht="15" customHeight="1">
      <c r="N7" s="252"/>
      <c r="O7" s="252"/>
      <c r="P7" s="252"/>
      <c r="Q7" s="252"/>
      <c r="R7" s="252"/>
    </row>
    <row r="8" spans="2:19">
      <c r="N8" s="252"/>
      <c r="O8" s="252"/>
      <c r="P8" s="252"/>
      <c r="Q8" s="252"/>
      <c r="R8" s="252"/>
    </row>
    <row r="9" spans="2:19" ht="15.75" customHeight="1">
      <c r="O9" s="52"/>
      <c r="P9" s="52"/>
      <c r="Q9" s="52"/>
      <c r="R9" s="52"/>
    </row>
    <row r="10" spans="2:19" s="25" customFormat="1" ht="28.5" customHeight="1">
      <c r="B10" s="318" t="s">
        <v>34</v>
      </c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24"/>
    </row>
    <row r="11" spans="2:19" s="25" customFormat="1" ht="36" customHeight="1">
      <c r="B11" s="319" t="s">
        <v>224</v>
      </c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</row>
    <row r="12" spans="2:19" s="25" customFormat="1" ht="29.25" customHeight="1">
      <c r="B12" s="315" t="s">
        <v>333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</row>
    <row r="13" spans="2:19" s="25" customFormat="1" ht="23.25" customHeight="1">
      <c r="B13" s="38" t="s">
        <v>58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2:19" s="25" customFormat="1" ht="27.75" customHeight="1">
      <c r="B14" s="320" t="s">
        <v>36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2"/>
    </row>
    <row r="15" spans="2:19" s="25" customFormat="1" ht="36" customHeight="1">
      <c r="B15" s="310" t="s">
        <v>37</v>
      </c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2"/>
    </row>
    <row r="16" spans="2:19" s="25" customFormat="1" ht="21" customHeight="1">
      <c r="B16" s="320" t="s">
        <v>38</v>
      </c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2"/>
    </row>
    <row r="17" spans="1:48" s="25" customFormat="1" ht="23.25" customHeight="1">
      <c r="B17" s="310" t="s">
        <v>35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2"/>
    </row>
    <row r="18" spans="1:48" ht="47.25" customHeight="1">
      <c r="B18" s="304"/>
      <c r="C18" s="305"/>
      <c r="D18" s="305"/>
      <c r="E18" s="305"/>
      <c r="F18" s="305"/>
      <c r="G18" s="306"/>
      <c r="H18" s="296" t="s">
        <v>3</v>
      </c>
      <c r="I18" s="297"/>
      <c r="J18" s="297"/>
      <c r="K18" s="297"/>
      <c r="L18" s="297"/>
      <c r="M18" s="297"/>
      <c r="N18" s="297"/>
      <c r="O18" s="298" t="s">
        <v>30</v>
      </c>
      <c r="P18" s="297"/>
      <c r="Q18" s="297"/>
      <c r="R18" s="299" t="s">
        <v>29</v>
      </c>
    </row>
    <row r="19" spans="1:48" ht="57" customHeight="1">
      <c r="B19" s="4" t="s">
        <v>39</v>
      </c>
      <c r="C19" s="4" t="s">
        <v>0</v>
      </c>
      <c r="D19" s="5" t="s">
        <v>1</v>
      </c>
      <c r="E19" s="5" t="s">
        <v>57</v>
      </c>
      <c r="F19" s="5" t="s">
        <v>25</v>
      </c>
      <c r="G19" s="5" t="s">
        <v>62</v>
      </c>
      <c r="H19" s="4" t="s">
        <v>201</v>
      </c>
      <c r="I19" s="4" t="s">
        <v>202</v>
      </c>
      <c r="J19" s="4" t="s">
        <v>203</v>
      </c>
      <c r="K19" s="4" t="s">
        <v>301</v>
      </c>
      <c r="L19" s="4" t="s">
        <v>302</v>
      </c>
      <c r="M19" s="4" t="s">
        <v>303</v>
      </c>
      <c r="N19" s="231" t="s">
        <v>331</v>
      </c>
      <c r="O19" s="5" t="s">
        <v>28</v>
      </c>
      <c r="P19" s="5" t="s">
        <v>27</v>
      </c>
      <c r="Q19" s="5" t="s">
        <v>22</v>
      </c>
      <c r="R19" s="303"/>
      <c r="AE19" s="75" t="s">
        <v>31</v>
      </c>
      <c r="AF19" s="76" t="s">
        <v>32</v>
      </c>
      <c r="AG19" s="77" t="s">
        <v>33</v>
      </c>
    </row>
    <row r="20" spans="1:48" ht="71.25">
      <c r="B20" s="200" t="s">
        <v>73</v>
      </c>
      <c r="C20" s="201" t="s">
        <v>74</v>
      </c>
      <c r="D20" s="84" t="s">
        <v>85</v>
      </c>
      <c r="E20" s="85" t="s">
        <v>67</v>
      </c>
      <c r="F20" s="86" t="s">
        <v>82</v>
      </c>
      <c r="G20" s="232">
        <v>6</v>
      </c>
      <c r="H20" s="103">
        <v>3</v>
      </c>
      <c r="I20" s="103">
        <v>2</v>
      </c>
      <c r="J20" s="103">
        <v>3</v>
      </c>
      <c r="K20" s="103">
        <v>0</v>
      </c>
      <c r="L20" s="103">
        <v>0</v>
      </c>
      <c r="M20" s="103">
        <v>0</v>
      </c>
      <c r="N20" s="103">
        <f t="shared" ref="N20:N25" si="0">SUM(H20:M20)</f>
        <v>8</v>
      </c>
      <c r="O20" s="103">
        <f>+N20-G20</f>
        <v>2</v>
      </c>
      <c r="P20" s="88">
        <f t="shared" ref="P20:P25" si="1">N20/G20</f>
        <v>1.3333333333333333</v>
      </c>
      <c r="Q20" s="89" t="str">
        <f t="shared" ref="Q20:Q25" si="2">IF(P20&lt;$AE$24,"T",IF(P20&lt;=$AF$24,"R",IF(P20&gt;$AG$24,"P")))</f>
        <v>P</v>
      </c>
      <c r="R20" s="90" t="s">
        <v>206</v>
      </c>
      <c r="AE20" s="33"/>
      <c r="AF20" s="33"/>
      <c r="AG20" s="33"/>
    </row>
    <row r="21" spans="1:48" ht="71.25">
      <c r="B21" s="200" t="s">
        <v>75</v>
      </c>
      <c r="C21" s="201" t="s">
        <v>79</v>
      </c>
      <c r="D21" s="86" t="s">
        <v>86</v>
      </c>
      <c r="E21" s="85" t="s">
        <v>67</v>
      </c>
      <c r="F21" s="86" t="s">
        <v>82</v>
      </c>
      <c r="G21" s="232">
        <v>8</v>
      </c>
      <c r="H21" s="103">
        <v>4</v>
      </c>
      <c r="I21" s="103">
        <v>7</v>
      </c>
      <c r="J21" s="103">
        <v>4</v>
      </c>
      <c r="K21" s="103">
        <v>0</v>
      </c>
      <c r="L21" s="103">
        <v>0</v>
      </c>
      <c r="M21" s="103">
        <v>0</v>
      </c>
      <c r="N21" s="103">
        <f t="shared" si="0"/>
        <v>15</v>
      </c>
      <c r="O21" s="103">
        <f>N21-G21</f>
        <v>7</v>
      </c>
      <c r="P21" s="88">
        <f t="shared" si="1"/>
        <v>1.875</v>
      </c>
      <c r="Q21" s="89" t="str">
        <f t="shared" si="2"/>
        <v>P</v>
      </c>
      <c r="R21" s="91" t="s">
        <v>207</v>
      </c>
      <c r="AB21" s="31"/>
      <c r="AC21" s="31"/>
      <c r="AD21" s="31"/>
      <c r="AE21" s="32">
        <v>0.1</v>
      </c>
      <c r="AF21" s="32">
        <v>0.15</v>
      </c>
      <c r="AG21" s="32">
        <v>0.2</v>
      </c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</row>
    <row r="22" spans="1:48" ht="51.75" customHeight="1">
      <c r="B22" s="323" t="s">
        <v>76</v>
      </c>
      <c r="C22" s="325" t="s">
        <v>80</v>
      </c>
      <c r="D22" s="86" t="s">
        <v>196</v>
      </c>
      <c r="E22" s="85" t="s">
        <v>27</v>
      </c>
      <c r="F22" s="92" t="s">
        <v>83</v>
      </c>
      <c r="G22" s="93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f t="shared" si="0"/>
        <v>0</v>
      </c>
      <c r="O22" s="88">
        <f>N22-G22</f>
        <v>0</v>
      </c>
      <c r="P22" s="88" t="e">
        <f t="shared" si="1"/>
        <v>#DIV/0!</v>
      </c>
      <c r="Q22" s="95" t="e">
        <f t="shared" si="2"/>
        <v>#DIV/0!</v>
      </c>
      <c r="R22" s="96" t="s">
        <v>327</v>
      </c>
      <c r="AB22" s="31"/>
      <c r="AC22" s="31"/>
      <c r="AD22" s="31"/>
      <c r="AE22" s="32"/>
      <c r="AF22" s="32"/>
      <c r="AG22" s="32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</row>
    <row r="23" spans="1:48" ht="78.75" customHeight="1">
      <c r="B23" s="324"/>
      <c r="C23" s="326"/>
      <c r="D23" s="86" t="s">
        <v>197</v>
      </c>
      <c r="E23" s="85" t="s">
        <v>27</v>
      </c>
      <c r="F23" s="92" t="s">
        <v>83</v>
      </c>
      <c r="G23" s="233">
        <v>0.75</v>
      </c>
      <c r="H23" s="94">
        <v>0.25</v>
      </c>
      <c r="I23" s="94">
        <v>0.25</v>
      </c>
      <c r="J23" s="94">
        <v>0.25</v>
      </c>
      <c r="K23" s="94">
        <v>0</v>
      </c>
      <c r="L23" s="94">
        <v>0</v>
      </c>
      <c r="M23" s="94">
        <v>0</v>
      </c>
      <c r="N23" s="94">
        <f t="shared" si="0"/>
        <v>0.75</v>
      </c>
      <c r="O23" s="94">
        <f>N23-G23</f>
        <v>0</v>
      </c>
      <c r="P23" s="94">
        <f t="shared" si="1"/>
        <v>1</v>
      </c>
      <c r="Q23" s="95" t="str">
        <f t="shared" si="2"/>
        <v>P</v>
      </c>
      <c r="R23" s="97"/>
      <c r="AB23" s="31"/>
      <c r="AC23" s="31"/>
      <c r="AD23" s="31"/>
      <c r="AE23" s="32">
        <v>0.75</v>
      </c>
      <c r="AF23" s="32">
        <v>0.85</v>
      </c>
      <c r="AG23" s="32">
        <v>0.95</v>
      </c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1:48" ht="71.25">
      <c r="B24" s="200" t="s">
        <v>77</v>
      </c>
      <c r="C24" s="201" t="s">
        <v>195</v>
      </c>
      <c r="D24" s="86" t="s">
        <v>194</v>
      </c>
      <c r="E24" s="85" t="s">
        <v>67</v>
      </c>
      <c r="F24" s="86" t="s">
        <v>82</v>
      </c>
      <c r="G24" s="232">
        <v>16</v>
      </c>
      <c r="H24" s="103">
        <v>5</v>
      </c>
      <c r="I24" s="103">
        <v>10</v>
      </c>
      <c r="J24" s="103">
        <v>6</v>
      </c>
      <c r="K24" s="103">
        <v>5</v>
      </c>
      <c r="L24" s="103">
        <v>10</v>
      </c>
      <c r="M24" s="251">
        <v>6</v>
      </c>
      <c r="N24" s="251">
        <f t="shared" si="0"/>
        <v>42</v>
      </c>
      <c r="O24" s="103">
        <f>+N24-G24</f>
        <v>26</v>
      </c>
      <c r="P24" s="94">
        <f t="shared" si="1"/>
        <v>2.625</v>
      </c>
      <c r="Q24" s="95" t="str">
        <f t="shared" si="2"/>
        <v>P</v>
      </c>
      <c r="R24" s="91" t="s">
        <v>223</v>
      </c>
      <c r="AB24" s="31"/>
      <c r="AC24" s="31"/>
      <c r="AD24" s="31"/>
      <c r="AE24" s="32">
        <v>0.75</v>
      </c>
      <c r="AF24" s="32">
        <v>0.85</v>
      </c>
      <c r="AG24" s="32">
        <v>0.95</v>
      </c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1:48" ht="35.25" customHeight="1">
      <c r="B25" s="144" t="s">
        <v>249</v>
      </c>
      <c r="C25" s="145" t="s">
        <v>317</v>
      </c>
      <c r="D25" s="145" t="s">
        <v>316</v>
      </c>
      <c r="E25" s="85" t="s">
        <v>27</v>
      </c>
      <c r="F25" s="86" t="s">
        <v>250</v>
      </c>
      <c r="G25" s="233">
        <v>1</v>
      </c>
      <c r="H25" s="94">
        <v>0</v>
      </c>
      <c r="I25" s="94">
        <v>0</v>
      </c>
      <c r="J25" s="94">
        <v>0</v>
      </c>
      <c r="K25" s="94">
        <v>0.5</v>
      </c>
      <c r="L25" s="249">
        <v>0.25</v>
      </c>
      <c r="M25" s="115">
        <v>0.25</v>
      </c>
      <c r="N25" s="115">
        <f t="shared" si="0"/>
        <v>1</v>
      </c>
      <c r="O25" s="250">
        <f>N25-G25</f>
        <v>0</v>
      </c>
      <c r="P25" s="88">
        <f t="shared" si="1"/>
        <v>1</v>
      </c>
      <c r="Q25" s="95" t="str">
        <f t="shared" si="2"/>
        <v>P</v>
      </c>
      <c r="R25" s="230"/>
      <c r="AB25" s="31"/>
      <c r="AC25" s="31"/>
      <c r="AD25" s="31"/>
      <c r="AE25" s="160"/>
      <c r="AF25" s="160"/>
      <c r="AG25" s="160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pans="1:48" ht="57">
      <c r="B26" s="200" t="s">
        <v>78</v>
      </c>
      <c r="C26" s="201" t="s">
        <v>81</v>
      </c>
      <c r="D26" s="92" t="s">
        <v>87</v>
      </c>
      <c r="E26" s="85" t="s">
        <v>27</v>
      </c>
      <c r="F26" s="86" t="s">
        <v>84</v>
      </c>
      <c r="G26" s="233">
        <v>0.25</v>
      </c>
      <c r="H26" s="94">
        <v>0.05</v>
      </c>
      <c r="I26" s="94">
        <v>0.1</v>
      </c>
      <c r="J26" s="94">
        <v>0.1</v>
      </c>
      <c r="K26" s="94">
        <v>0</v>
      </c>
      <c r="L26" s="94">
        <v>0</v>
      </c>
      <c r="M26" s="119">
        <v>0</v>
      </c>
      <c r="N26" s="119">
        <f>SUM(G26:M26)</f>
        <v>0.5</v>
      </c>
      <c r="O26" s="94">
        <f>N26-G26</f>
        <v>0.25</v>
      </c>
      <c r="P26" s="94">
        <f>N26-G26</f>
        <v>0.25</v>
      </c>
      <c r="Q26" s="34" t="str">
        <f>IF(O26&lt;$AE$20,"T",IF(O26&lt;=$AF$20,"R",IF(O26&gt;$AG$20,"P")))</f>
        <v>P</v>
      </c>
      <c r="R26" s="98" t="s">
        <v>208</v>
      </c>
      <c r="AB26" s="31"/>
      <c r="AC26" s="31"/>
      <c r="AD26" s="31"/>
      <c r="AE26" s="31"/>
      <c r="AF26" s="31"/>
      <c r="AG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:48" s="2" customFormat="1" ht="41.25" customHeight="1">
      <c r="B27" s="38" t="s">
        <v>59</v>
      </c>
      <c r="N27" s="2" t="s">
        <v>334</v>
      </c>
    </row>
    <row r="28" spans="1:48" ht="45" customHeight="1">
      <c r="A28" s="25"/>
      <c r="B28" s="320" t="s">
        <v>40</v>
      </c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2"/>
    </row>
    <row r="29" spans="1:48" ht="42.75" customHeight="1">
      <c r="A29" s="25"/>
      <c r="B29" s="310" t="s">
        <v>41</v>
      </c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2"/>
    </row>
    <row r="30" spans="1:48" ht="38.25" customHeight="1">
      <c r="A30" s="25"/>
      <c r="B30" s="320" t="s">
        <v>42</v>
      </c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2"/>
    </row>
    <row r="31" spans="1:48" ht="20.25">
      <c r="A31" s="25"/>
      <c r="B31" s="310" t="s">
        <v>35</v>
      </c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2"/>
    </row>
    <row r="32" spans="1:48" ht="18">
      <c r="B32" s="304"/>
      <c r="C32" s="305"/>
      <c r="D32" s="305"/>
      <c r="E32" s="305"/>
      <c r="F32" s="305"/>
      <c r="G32" s="306"/>
      <c r="H32" s="296" t="s">
        <v>3</v>
      </c>
      <c r="I32" s="297"/>
      <c r="J32" s="297"/>
      <c r="K32" s="297"/>
      <c r="L32" s="297"/>
      <c r="M32" s="297"/>
      <c r="N32" s="297"/>
      <c r="O32" s="298" t="s">
        <v>30</v>
      </c>
      <c r="P32" s="297"/>
      <c r="Q32" s="297"/>
      <c r="R32" s="299" t="s">
        <v>29</v>
      </c>
    </row>
    <row r="33" spans="1:18" ht="30">
      <c r="B33" s="4" t="s">
        <v>43</v>
      </c>
      <c r="C33" s="4" t="s">
        <v>0</v>
      </c>
      <c r="D33" s="5" t="s">
        <v>1</v>
      </c>
      <c r="E33" s="5" t="s">
        <v>26</v>
      </c>
      <c r="F33" s="5" t="s">
        <v>25</v>
      </c>
      <c r="G33" s="5" t="s">
        <v>2</v>
      </c>
      <c r="H33" s="4" t="s">
        <v>201</v>
      </c>
      <c r="I33" s="4" t="s">
        <v>202</v>
      </c>
      <c r="J33" s="4" t="s">
        <v>203</v>
      </c>
      <c r="K33" s="4" t="s">
        <v>301</v>
      </c>
      <c r="L33" s="4" t="s">
        <v>302</v>
      </c>
      <c r="M33" s="4" t="s">
        <v>303</v>
      </c>
      <c r="N33" s="5" t="s">
        <v>4</v>
      </c>
      <c r="O33" s="5" t="s">
        <v>28</v>
      </c>
      <c r="P33" s="5" t="s">
        <v>27</v>
      </c>
      <c r="Q33" s="5" t="s">
        <v>22</v>
      </c>
      <c r="R33" s="303"/>
    </row>
    <row r="34" spans="1:18" ht="76.5" customHeight="1">
      <c r="B34" s="177" t="s">
        <v>88</v>
      </c>
      <c r="C34" s="177" t="s">
        <v>89</v>
      </c>
      <c r="D34" s="177" t="s">
        <v>191</v>
      </c>
      <c r="E34" s="178" t="s">
        <v>67</v>
      </c>
      <c r="F34" s="191" t="s">
        <v>90</v>
      </c>
      <c r="G34" s="234">
        <v>175</v>
      </c>
      <c r="H34" s="179">
        <v>17</v>
      </c>
      <c r="I34" s="179">
        <v>17</v>
      </c>
      <c r="J34" s="179">
        <v>41</v>
      </c>
      <c r="K34" s="179">
        <v>30</v>
      </c>
      <c r="L34" s="179">
        <v>45</v>
      </c>
      <c r="M34" s="179">
        <v>25</v>
      </c>
      <c r="N34" s="179">
        <f>SUM(H34:M34)</f>
        <v>175</v>
      </c>
      <c r="O34" s="179">
        <f>N34-G34</f>
        <v>0</v>
      </c>
      <c r="P34" s="180">
        <f>N34/G34</f>
        <v>1</v>
      </c>
      <c r="Q34" s="181" t="str">
        <f>IF(P34&lt;$AE$21,"T",IF(P34&lt;=$AF$21,"R",IF(P34&gt;$AG$21,"P")))</f>
        <v>P</v>
      </c>
      <c r="R34" s="35"/>
    </row>
    <row r="35" spans="1:18" ht="117" customHeight="1">
      <c r="B35" s="177" t="s">
        <v>91</v>
      </c>
      <c r="C35" s="177" t="s">
        <v>92</v>
      </c>
      <c r="D35" s="192" t="s">
        <v>98</v>
      </c>
      <c r="E35" s="178" t="s">
        <v>67</v>
      </c>
      <c r="F35" s="177" t="s">
        <v>93</v>
      </c>
      <c r="G35" s="179">
        <v>100</v>
      </c>
      <c r="H35" s="179">
        <v>0</v>
      </c>
      <c r="I35" s="179">
        <v>0</v>
      </c>
      <c r="J35" s="179">
        <v>0</v>
      </c>
      <c r="K35" s="179">
        <v>0</v>
      </c>
      <c r="L35" s="179">
        <v>0</v>
      </c>
      <c r="M35" s="179">
        <v>100</v>
      </c>
      <c r="N35" s="179">
        <f>SUM(H35:M35)</f>
        <v>100</v>
      </c>
      <c r="O35" s="180">
        <f>N35-G35</f>
        <v>0</v>
      </c>
      <c r="P35" s="180">
        <f>N35/G35</f>
        <v>1</v>
      </c>
      <c r="Q35" s="183" t="str">
        <f>IF(P35&lt;$AE$21,"T",IF(P35&lt;=$AF$21,"R",IF(P35&gt;$AG$21,"P")))</f>
        <v>P</v>
      </c>
      <c r="R35" s="227"/>
    </row>
    <row r="36" spans="1:18" ht="66.75" customHeight="1">
      <c r="B36" s="185" t="s">
        <v>94</v>
      </c>
      <c r="C36" s="185" t="s">
        <v>205</v>
      </c>
      <c r="D36" s="185" t="s">
        <v>99</v>
      </c>
      <c r="E36" s="187" t="s">
        <v>67</v>
      </c>
      <c r="F36" s="185" t="s">
        <v>95</v>
      </c>
      <c r="G36" s="235">
        <v>250</v>
      </c>
      <c r="H36" s="193">
        <v>58</v>
      </c>
      <c r="I36" s="193">
        <v>65</v>
      </c>
      <c r="J36" s="193">
        <v>27</v>
      </c>
      <c r="K36" s="193">
        <v>45</v>
      </c>
      <c r="L36" s="193">
        <v>30</v>
      </c>
      <c r="M36" s="193">
        <v>25</v>
      </c>
      <c r="N36" s="193">
        <f>SUM(H36:M36)</f>
        <v>250</v>
      </c>
      <c r="O36" s="193">
        <f>N36-G36</f>
        <v>0</v>
      </c>
      <c r="P36" s="188">
        <f>N36/G36</f>
        <v>1</v>
      </c>
      <c r="Q36" s="189" t="str">
        <f>IF(P36&lt;$AE$21,"T",IF(P36&lt;=$AF$21,"R",IF(P36&gt;$AG$21,"P")))</f>
        <v>P</v>
      </c>
      <c r="R36" s="169"/>
    </row>
    <row r="37" spans="1:18" ht="60.75" customHeight="1">
      <c r="B37" s="194" t="s">
        <v>96</v>
      </c>
      <c r="C37" s="195" t="s">
        <v>97</v>
      </c>
      <c r="D37" s="195" t="s">
        <v>100</v>
      </c>
      <c r="E37" s="196" t="s">
        <v>67</v>
      </c>
      <c r="F37" s="197" t="s">
        <v>93</v>
      </c>
      <c r="G37" s="235">
        <v>0</v>
      </c>
      <c r="H37" s="193">
        <v>0</v>
      </c>
      <c r="I37" s="193">
        <v>0</v>
      </c>
      <c r="J37" s="193">
        <v>0</v>
      </c>
      <c r="K37" s="193">
        <v>0</v>
      </c>
      <c r="L37" s="193">
        <v>0</v>
      </c>
      <c r="M37" s="193">
        <v>0</v>
      </c>
      <c r="N37" s="193">
        <f>SUM(H37:M37)</f>
        <v>0</v>
      </c>
      <c r="O37" s="198">
        <f>N37-G37</f>
        <v>0</v>
      </c>
      <c r="P37" s="188" t="e">
        <f>N37/G37</f>
        <v>#DIV/0!</v>
      </c>
      <c r="Q37" s="189" t="e">
        <f>IF(P37&lt;$AE$21,"T",IF(P37&lt;=$AF$21,"R",IF(P37&gt;$AG$21,"P")))</f>
        <v>#DIV/0!</v>
      </c>
      <c r="R37" s="227" t="s">
        <v>328</v>
      </c>
    </row>
    <row r="38" spans="1:18" ht="60.75" customHeight="1">
      <c r="B38" s="111" t="s">
        <v>246</v>
      </c>
      <c r="C38" s="111" t="s">
        <v>247</v>
      </c>
      <c r="D38" s="111" t="s">
        <v>315</v>
      </c>
      <c r="E38" s="112" t="s">
        <v>67</v>
      </c>
      <c r="F38" s="113" t="s">
        <v>248</v>
      </c>
      <c r="G38" s="61">
        <v>100</v>
      </c>
      <c r="H38" s="236">
        <v>0</v>
      </c>
      <c r="I38" s="236">
        <v>0</v>
      </c>
      <c r="J38" s="236">
        <v>0</v>
      </c>
      <c r="K38" s="236">
        <v>25</v>
      </c>
      <c r="L38" s="236">
        <v>45</v>
      </c>
      <c r="M38" s="236">
        <v>30</v>
      </c>
      <c r="N38" s="115">
        <f>SUM(H38:M38)</f>
        <v>100</v>
      </c>
      <c r="O38" s="115">
        <f>N38-G38</f>
        <v>0</v>
      </c>
      <c r="P38" s="41">
        <f>N38/G38</f>
        <v>1</v>
      </c>
      <c r="Q38" s="199" t="str">
        <f>IF(P38&lt;$AE$21,"T",IF(P38&lt;=$AF$21,"R",IF(P38&gt;$AG$21,"P")))</f>
        <v>P</v>
      </c>
      <c r="R38" s="114"/>
    </row>
    <row r="39" spans="1:18" ht="20.25" customHeight="1">
      <c r="A39" s="25"/>
      <c r="B39" s="307" t="s">
        <v>44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9"/>
    </row>
    <row r="40" spans="1:18" ht="18" customHeight="1">
      <c r="A40" s="25"/>
      <c r="B40" s="310" t="s">
        <v>35</v>
      </c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2"/>
    </row>
    <row r="41" spans="1:18" ht="18">
      <c r="B41" s="304"/>
      <c r="C41" s="305"/>
      <c r="D41" s="305"/>
      <c r="E41" s="305"/>
      <c r="F41" s="305"/>
      <c r="G41" s="306"/>
      <c r="H41" s="296" t="s">
        <v>3</v>
      </c>
      <c r="I41" s="297"/>
      <c r="J41" s="297"/>
      <c r="K41" s="297"/>
      <c r="L41" s="297"/>
      <c r="M41" s="297"/>
      <c r="N41" s="297"/>
      <c r="O41" s="298" t="s">
        <v>30</v>
      </c>
      <c r="P41" s="297"/>
      <c r="Q41" s="297"/>
      <c r="R41" s="299" t="s">
        <v>29</v>
      </c>
    </row>
    <row r="42" spans="1:18" ht="36.75" customHeight="1">
      <c r="B42" s="4" t="s">
        <v>43</v>
      </c>
      <c r="C42" s="4" t="s">
        <v>0</v>
      </c>
      <c r="D42" s="5" t="s">
        <v>1</v>
      </c>
      <c r="E42" s="5" t="s">
        <v>26</v>
      </c>
      <c r="F42" s="5" t="s">
        <v>25</v>
      </c>
      <c r="G42" s="5" t="s">
        <v>2</v>
      </c>
      <c r="H42" s="4" t="s">
        <v>201</v>
      </c>
      <c r="I42" s="4" t="s">
        <v>202</v>
      </c>
      <c r="J42" s="4" t="s">
        <v>203</v>
      </c>
      <c r="K42" s="4" t="s">
        <v>301</v>
      </c>
      <c r="L42" s="4" t="s">
        <v>302</v>
      </c>
      <c r="M42" s="4" t="s">
        <v>303</v>
      </c>
      <c r="N42" s="5" t="s">
        <v>4</v>
      </c>
      <c r="O42" s="5" t="s">
        <v>28</v>
      </c>
      <c r="P42" s="5" t="s">
        <v>27</v>
      </c>
      <c r="Q42" s="5" t="s">
        <v>22</v>
      </c>
      <c r="R42" s="291"/>
    </row>
    <row r="43" spans="1:18" ht="96.75" customHeight="1">
      <c r="B43" s="182" t="s">
        <v>107</v>
      </c>
      <c r="C43" s="182" t="s">
        <v>114</v>
      </c>
      <c r="D43" s="99" t="s">
        <v>130</v>
      </c>
      <c r="E43" s="100" t="s">
        <v>67</v>
      </c>
      <c r="F43" s="117" t="s">
        <v>122</v>
      </c>
      <c r="G43" s="237">
        <v>12</v>
      </c>
      <c r="H43" s="118">
        <v>0</v>
      </c>
      <c r="I43" s="118">
        <v>0</v>
      </c>
      <c r="J43" s="118">
        <v>0</v>
      </c>
      <c r="K43" s="238">
        <v>0</v>
      </c>
      <c r="L43" s="238">
        <v>0</v>
      </c>
      <c r="M43" s="238">
        <v>19</v>
      </c>
      <c r="N43" s="118">
        <f t="shared" ref="N43:N54" si="3">SUM(H43:M43)</f>
        <v>19</v>
      </c>
      <c r="O43" s="118">
        <f t="shared" ref="O43:O54" si="4">N43-G43</f>
        <v>7</v>
      </c>
      <c r="P43" s="119">
        <f t="shared" ref="P43:P54" si="5">N43/G43</f>
        <v>1.5833333333333333</v>
      </c>
      <c r="Q43" s="120" t="str">
        <f>IF(O43&lt;$AE$20,"T",IF(O43&lt;=$AF$20,"R",IF(O43&gt;$AG$20,"P")))</f>
        <v>P</v>
      </c>
      <c r="R43" s="125"/>
    </row>
    <row r="44" spans="1:18" ht="56.25" customHeight="1">
      <c r="B44" s="182" t="s">
        <v>108</v>
      </c>
      <c r="C44" s="182" t="s">
        <v>115</v>
      </c>
      <c r="D44" s="99" t="s">
        <v>65</v>
      </c>
      <c r="E44" s="100" t="s">
        <v>27</v>
      </c>
      <c r="F44" s="117" t="s">
        <v>123</v>
      </c>
      <c r="G44" s="239">
        <v>0.53</v>
      </c>
      <c r="H44" s="119">
        <v>0.12</v>
      </c>
      <c r="I44" s="119">
        <v>0.13</v>
      </c>
      <c r="J44" s="119">
        <v>0.1</v>
      </c>
      <c r="K44" s="94">
        <v>0.1</v>
      </c>
      <c r="L44" s="94">
        <v>0.08</v>
      </c>
      <c r="M44" s="94">
        <v>0.02</v>
      </c>
      <c r="N44" s="119">
        <f t="shared" si="3"/>
        <v>0.54999999999999993</v>
      </c>
      <c r="O44" s="119">
        <f t="shared" si="4"/>
        <v>1.9999999999999907E-2</v>
      </c>
      <c r="P44" s="119">
        <f t="shared" si="5"/>
        <v>1.0377358490566035</v>
      </c>
      <c r="Q44" s="120" t="str">
        <f>IF(O44&lt;$AE$20,"T",IF(O44&lt;=$AF$20,"R",IF(O44&gt;$AG$20,"P")))</f>
        <v>P</v>
      </c>
      <c r="R44" s="125"/>
    </row>
    <row r="45" spans="1:18" ht="42" customHeight="1">
      <c r="B45" s="182" t="s">
        <v>109</v>
      </c>
      <c r="C45" s="182" t="s">
        <v>116</v>
      </c>
      <c r="D45" s="122" t="s">
        <v>66</v>
      </c>
      <c r="E45" s="100" t="s">
        <v>67</v>
      </c>
      <c r="F45" s="117" t="s">
        <v>124</v>
      </c>
      <c r="G45" s="232">
        <v>8</v>
      </c>
      <c r="H45" s="103">
        <v>2</v>
      </c>
      <c r="I45" s="103">
        <v>2</v>
      </c>
      <c r="J45" s="103">
        <v>3</v>
      </c>
      <c r="K45" s="238">
        <v>1</v>
      </c>
      <c r="L45" s="238">
        <v>2</v>
      </c>
      <c r="M45" s="238">
        <v>1</v>
      </c>
      <c r="N45" s="103">
        <f t="shared" si="3"/>
        <v>11</v>
      </c>
      <c r="O45" s="103">
        <f t="shared" si="4"/>
        <v>3</v>
      </c>
      <c r="P45" s="94">
        <f t="shared" si="5"/>
        <v>1.375</v>
      </c>
      <c r="Q45" s="34" t="str">
        <f>IF(O45&lt;$AE$20,"T",IF(O45&lt;=$AF$20,"R",IF(O45&gt;$AG$20,"P")))</f>
        <v>P</v>
      </c>
      <c r="R45" s="123"/>
    </row>
    <row r="46" spans="1:18" ht="59.25" customHeight="1">
      <c r="B46" s="182" t="s">
        <v>110</v>
      </c>
      <c r="C46" s="182" t="s">
        <v>117</v>
      </c>
      <c r="D46" s="99" t="s">
        <v>131</v>
      </c>
      <c r="E46" s="100" t="s">
        <v>27</v>
      </c>
      <c r="F46" s="117" t="s">
        <v>64</v>
      </c>
      <c r="G46" s="233">
        <v>0.66</v>
      </c>
      <c r="H46" s="94">
        <v>0.12</v>
      </c>
      <c r="I46" s="94">
        <v>0.13</v>
      </c>
      <c r="J46" s="94">
        <v>0.1</v>
      </c>
      <c r="K46" s="94">
        <v>0.12</v>
      </c>
      <c r="L46" s="94">
        <v>0.13</v>
      </c>
      <c r="M46" s="94">
        <v>0.1</v>
      </c>
      <c r="N46" s="94">
        <f t="shared" si="3"/>
        <v>0.7</v>
      </c>
      <c r="O46" s="94">
        <f t="shared" si="4"/>
        <v>3.9999999999999925E-2</v>
      </c>
      <c r="P46" s="94">
        <f t="shared" si="5"/>
        <v>1.0606060606060606</v>
      </c>
      <c r="Q46" s="34" t="str">
        <f>IF(O46&lt;$AE$20,"T",IF(O46&lt;=$AF$20,"R",IF(O46&gt;$AG$20,"P")))</f>
        <v>P</v>
      </c>
      <c r="R46" s="124"/>
    </row>
    <row r="47" spans="1:18" ht="45">
      <c r="B47" s="186" t="s">
        <v>111</v>
      </c>
      <c r="C47" s="182" t="s">
        <v>118</v>
      </c>
      <c r="D47" s="99" t="s">
        <v>131</v>
      </c>
      <c r="E47" s="100" t="s">
        <v>27</v>
      </c>
      <c r="F47" s="117" t="s">
        <v>64</v>
      </c>
      <c r="G47" s="233">
        <v>0.5</v>
      </c>
      <c r="H47" s="94">
        <v>0</v>
      </c>
      <c r="I47" s="94">
        <v>0</v>
      </c>
      <c r="J47" s="94">
        <v>0.05</v>
      </c>
      <c r="K47" s="94">
        <v>0.1</v>
      </c>
      <c r="L47" s="94">
        <v>0.08</v>
      </c>
      <c r="M47" s="94">
        <v>0.02</v>
      </c>
      <c r="N47" s="94">
        <f t="shared" si="3"/>
        <v>0.25000000000000006</v>
      </c>
      <c r="O47" s="94">
        <f t="shared" si="4"/>
        <v>-0.24999999999999994</v>
      </c>
      <c r="P47" s="94">
        <f t="shared" si="5"/>
        <v>0.50000000000000011</v>
      </c>
      <c r="Q47" s="42" t="str">
        <f>IF(O47&lt;$AE$20,"T",IF(O47&lt;=$AF$20,"R",IF(O47&gt;$AG$20,"P")))</f>
        <v>T</v>
      </c>
      <c r="R47" s="125" t="s">
        <v>192</v>
      </c>
    </row>
    <row r="48" spans="1:18" ht="48" customHeight="1">
      <c r="B48" s="313" t="s">
        <v>112</v>
      </c>
      <c r="C48" s="182" t="s">
        <v>120</v>
      </c>
      <c r="D48" s="99" t="s">
        <v>131</v>
      </c>
      <c r="E48" s="100" t="s">
        <v>27</v>
      </c>
      <c r="F48" s="117" t="s">
        <v>125</v>
      </c>
      <c r="G48" s="233">
        <v>0.5</v>
      </c>
      <c r="H48" s="94">
        <v>0.25</v>
      </c>
      <c r="I48" s="94">
        <v>0</v>
      </c>
      <c r="J48" s="94">
        <v>0</v>
      </c>
      <c r="K48" s="94">
        <v>0.25</v>
      </c>
      <c r="L48" s="94">
        <v>0</v>
      </c>
      <c r="M48" s="94">
        <v>0</v>
      </c>
      <c r="N48" s="94">
        <f t="shared" si="3"/>
        <v>0.5</v>
      </c>
      <c r="O48" s="94">
        <f t="shared" si="4"/>
        <v>0</v>
      </c>
      <c r="P48" s="94">
        <f t="shared" si="5"/>
        <v>1</v>
      </c>
      <c r="Q48" s="42" t="str">
        <f>IF(P48&lt;$AE$20,"T",IF(P48&lt;=$AF$20,"R",IF(P48&gt;$AG$20,"P")))</f>
        <v>P</v>
      </c>
      <c r="R48" s="123" t="s">
        <v>193</v>
      </c>
    </row>
    <row r="49" spans="1:18" ht="75.75" customHeight="1">
      <c r="B49" s="314"/>
      <c r="C49" s="182" t="s">
        <v>119</v>
      </c>
      <c r="D49" s="126" t="s">
        <v>132</v>
      </c>
      <c r="E49" s="100" t="s">
        <v>67</v>
      </c>
      <c r="F49" s="117" t="s">
        <v>126</v>
      </c>
      <c r="G49" s="232">
        <v>120</v>
      </c>
      <c r="H49" s="103">
        <v>0</v>
      </c>
      <c r="I49" s="103">
        <v>0</v>
      </c>
      <c r="J49" s="103">
        <v>0</v>
      </c>
      <c r="K49" s="81">
        <v>0</v>
      </c>
      <c r="L49" s="81">
        <v>0.04</v>
      </c>
      <c r="M49" s="81">
        <v>201</v>
      </c>
      <c r="N49" s="103">
        <f t="shared" si="3"/>
        <v>201.04</v>
      </c>
      <c r="O49" s="103">
        <f t="shared" si="4"/>
        <v>81.039999999999992</v>
      </c>
      <c r="P49" s="94">
        <f t="shared" si="5"/>
        <v>1.6753333333333333</v>
      </c>
      <c r="Q49" s="34" t="str">
        <f>IF(O49&lt;$AE$20,"T",IF(O49&lt;=$AF$20,"R",IF(O49&gt;$AG$20,"P")))</f>
        <v>P</v>
      </c>
      <c r="R49" s="121"/>
    </row>
    <row r="50" spans="1:18" ht="60" customHeight="1">
      <c r="B50" s="168" t="s">
        <v>113</v>
      </c>
      <c r="C50" s="190" t="s">
        <v>121</v>
      </c>
      <c r="D50" s="106" t="s">
        <v>131</v>
      </c>
      <c r="E50" s="127" t="s">
        <v>27</v>
      </c>
      <c r="F50" s="157" t="s">
        <v>129</v>
      </c>
      <c r="G50" s="240">
        <v>0.5</v>
      </c>
      <c r="H50" s="108">
        <v>0.1</v>
      </c>
      <c r="I50" s="108">
        <v>0.05</v>
      </c>
      <c r="J50" s="108">
        <v>0.1</v>
      </c>
      <c r="K50" s="94">
        <v>0.1</v>
      </c>
      <c r="L50" s="94">
        <v>0.05</v>
      </c>
      <c r="M50" s="94">
        <v>0.1</v>
      </c>
      <c r="N50" s="108">
        <f t="shared" si="3"/>
        <v>0.5</v>
      </c>
      <c r="O50" s="108">
        <f t="shared" si="4"/>
        <v>0</v>
      </c>
      <c r="P50" s="108">
        <f t="shared" si="5"/>
        <v>1</v>
      </c>
      <c r="Q50" s="158" t="str">
        <f>IF(P50&lt;$AE$20,"T",IF(P50&lt;=$AF$20,"R",IF(P50&gt;$AG$20,"P")))</f>
        <v>P</v>
      </c>
      <c r="R50" s="202"/>
    </row>
    <row r="51" spans="1:18" ht="60" customHeight="1">
      <c r="B51" s="210" t="s">
        <v>243</v>
      </c>
      <c r="C51" s="210" t="s">
        <v>244</v>
      </c>
      <c r="D51" s="210" t="s">
        <v>307</v>
      </c>
      <c r="E51" s="112" t="s">
        <v>67</v>
      </c>
      <c r="F51" s="218" t="s">
        <v>245</v>
      </c>
      <c r="G51" s="83">
        <v>46</v>
      </c>
      <c r="H51" s="241">
        <v>10</v>
      </c>
      <c r="I51" s="241">
        <v>10</v>
      </c>
      <c r="J51" s="241">
        <v>12</v>
      </c>
      <c r="K51" s="238">
        <v>15</v>
      </c>
      <c r="L51" s="238">
        <v>10</v>
      </c>
      <c r="M51" s="238">
        <v>15</v>
      </c>
      <c r="N51" s="80">
        <f t="shared" si="3"/>
        <v>72</v>
      </c>
      <c r="O51" s="80">
        <f t="shared" si="4"/>
        <v>26</v>
      </c>
      <c r="P51" s="41">
        <f t="shared" si="5"/>
        <v>1.5652173913043479</v>
      </c>
      <c r="Q51" s="170" t="str">
        <f>IF(P51&lt;$AE$20,"T",IF(P51&lt;=$AF$20,"R",IF(P51&gt;$AG$20,"P")))</f>
        <v>P</v>
      </c>
      <c r="R51" s="147"/>
    </row>
    <row r="52" spans="1:18" ht="60" customHeight="1">
      <c r="B52" s="206" t="s">
        <v>240</v>
      </c>
      <c r="C52" s="206" t="s">
        <v>241</v>
      </c>
      <c r="D52" s="39" t="s">
        <v>304</v>
      </c>
      <c r="E52" s="43" t="s">
        <v>67</v>
      </c>
      <c r="F52" s="208" t="s">
        <v>242</v>
      </c>
      <c r="G52" s="242">
        <v>2</v>
      </c>
      <c r="H52" s="238">
        <v>0</v>
      </c>
      <c r="I52" s="238">
        <v>0</v>
      </c>
      <c r="J52" s="238">
        <v>1</v>
      </c>
      <c r="K52" s="238">
        <v>0</v>
      </c>
      <c r="L52" s="238">
        <v>0</v>
      </c>
      <c r="M52" s="238">
        <v>1</v>
      </c>
      <c r="N52" s="203">
        <f t="shared" si="3"/>
        <v>2</v>
      </c>
      <c r="O52" s="203">
        <f t="shared" si="4"/>
        <v>0</v>
      </c>
      <c r="P52" s="174">
        <f t="shared" si="5"/>
        <v>1</v>
      </c>
      <c r="Q52" s="170" t="str">
        <f>IF(P52&lt;$AE$20,"T",IF(P52&lt;=$AF$20,"R",IF(P52&gt;$AG$20,"P")))</f>
        <v>P</v>
      </c>
      <c r="R52" s="147"/>
    </row>
    <row r="53" spans="1:18" ht="45">
      <c r="B53" s="176" t="s">
        <v>101</v>
      </c>
      <c r="C53" s="176" t="s">
        <v>102</v>
      </c>
      <c r="D53" s="153" t="s">
        <v>105</v>
      </c>
      <c r="E53" s="156" t="s">
        <v>27</v>
      </c>
      <c r="F53" s="159" t="s">
        <v>128</v>
      </c>
      <c r="G53" s="239">
        <v>0.45</v>
      </c>
      <c r="H53" s="119">
        <v>0.04</v>
      </c>
      <c r="I53" s="119">
        <v>0.09</v>
      </c>
      <c r="J53" s="119">
        <v>0.04</v>
      </c>
      <c r="K53" s="119">
        <v>0.15</v>
      </c>
      <c r="L53" s="119">
        <v>7.0000000000000007E-2</v>
      </c>
      <c r="M53" s="119">
        <v>0.08</v>
      </c>
      <c r="N53" s="119">
        <f t="shared" si="3"/>
        <v>0.47000000000000003</v>
      </c>
      <c r="O53" s="119">
        <f t="shared" si="4"/>
        <v>2.0000000000000018E-2</v>
      </c>
      <c r="P53" s="119">
        <f t="shared" si="5"/>
        <v>1.0444444444444445</v>
      </c>
      <c r="Q53" s="154" t="str">
        <f>IF(P53&lt;$AE$20,"T",IF(P53&lt;=$AF$20,"R",IF(P53&gt;$AG$20,"P")))</f>
        <v>P</v>
      </c>
      <c r="R53" s="129"/>
    </row>
    <row r="54" spans="1:18" ht="45">
      <c r="B54" s="176" t="s">
        <v>103</v>
      </c>
      <c r="C54" s="182" t="s">
        <v>104</v>
      </c>
      <c r="D54" s="99" t="s">
        <v>106</v>
      </c>
      <c r="E54" s="130" t="s">
        <v>27</v>
      </c>
      <c r="F54" s="131" t="s">
        <v>127</v>
      </c>
      <c r="G54" s="233">
        <v>1</v>
      </c>
      <c r="H54" s="94">
        <v>0</v>
      </c>
      <c r="I54" s="94">
        <v>0</v>
      </c>
      <c r="J54" s="94">
        <v>0</v>
      </c>
      <c r="K54" s="94">
        <v>0</v>
      </c>
      <c r="L54" s="94">
        <v>0</v>
      </c>
      <c r="M54" s="94">
        <v>1</v>
      </c>
      <c r="N54" s="94">
        <f t="shared" si="3"/>
        <v>1</v>
      </c>
      <c r="O54" s="94">
        <f t="shared" si="4"/>
        <v>0</v>
      </c>
      <c r="P54" s="94">
        <f t="shared" si="5"/>
        <v>1</v>
      </c>
      <c r="Q54" s="34" t="str">
        <f>IF(P54&lt;$AE$21,"T",IF(P54&lt;=$AF$21,"R",IF(P54&gt;$AG$21,"P")))</f>
        <v>P</v>
      </c>
      <c r="R54" s="132"/>
    </row>
    <row r="55" spans="1:18" ht="20.25" hidden="1" customHeight="1">
      <c r="A55" s="25"/>
      <c r="B55" s="46" t="s">
        <v>45</v>
      </c>
      <c r="C55" s="47"/>
      <c r="D55" s="47"/>
      <c r="E55" s="47"/>
      <c r="F55" s="47"/>
      <c r="G55" s="47"/>
      <c r="H55" s="225"/>
      <c r="I55" s="225"/>
      <c r="J55" s="225"/>
      <c r="K55" s="225"/>
      <c r="L55" s="225"/>
      <c r="M55" s="225"/>
      <c r="N55" s="47"/>
      <c r="O55" s="47"/>
      <c r="P55" s="47"/>
      <c r="Q55" s="47"/>
      <c r="R55" s="48"/>
    </row>
    <row r="56" spans="1:18" ht="18" hidden="1" customHeight="1">
      <c r="A56" s="25"/>
      <c r="B56" s="49" t="s">
        <v>35</v>
      </c>
      <c r="C56" s="50"/>
      <c r="D56" s="50"/>
      <c r="E56" s="50"/>
      <c r="F56" s="50"/>
      <c r="G56" s="50"/>
      <c r="H56" s="226"/>
      <c r="I56" s="226"/>
      <c r="J56" s="226"/>
      <c r="K56" s="226"/>
      <c r="L56" s="226"/>
      <c r="M56" s="226"/>
      <c r="N56" s="50"/>
      <c r="O56" s="50"/>
      <c r="P56" s="50"/>
      <c r="Q56" s="50"/>
      <c r="R56" s="51"/>
    </row>
    <row r="57" spans="1:18" ht="18" hidden="1" customHeight="1">
      <c r="B57" s="69"/>
      <c r="C57" s="70"/>
      <c r="D57" s="70"/>
      <c r="E57" s="70"/>
      <c r="F57" s="70"/>
      <c r="G57" s="71"/>
      <c r="H57" s="296" t="s">
        <v>3</v>
      </c>
      <c r="I57" s="297"/>
      <c r="J57" s="297"/>
      <c r="K57" s="297"/>
      <c r="L57" s="297"/>
      <c r="M57" s="297"/>
      <c r="N57" s="297"/>
      <c r="O57" s="298" t="s">
        <v>30</v>
      </c>
      <c r="P57" s="297"/>
      <c r="Q57" s="297"/>
      <c r="R57" s="299" t="s">
        <v>29</v>
      </c>
    </row>
    <row r="58" spans="1:18" ht="36.75" hidden="1" customHeight="1">
      <c r="B58" s="4" t="s">
        <v>43</v>
      </c>
      <c r="C58" s="4" t="s">
        <v>0</v>
      </c>
      <c r="D58" s="5" t="s">
        <v>1</v>
      </c>
      <c r="E58" s="5" t="s">
        <v>26</v>
      </c>
      <c r="F58" s="5" t="s">
        <v>25</v>
      </c>
      <c r="G58" s="5" t="s">
        <v>2</v>
      </c>
      <c r="H58" s="4" t="s">
        <v>54</v>
      </c>
      <c r="I58" s="4" t="s">
        <v>55</v>
      </c>
      <c r="J58" s="4" t="s">
        <v>56</v>
      </c>
      <c r="K58" s="4" t="s">
        <v>54</v>
      </c>
      <c r="L58" s="4" t="s">
        <v>55</v>
      </c>
      <c r="M58" s="4" t="s">
        <v>56</v>
      </c>
      <c r="N58" s="5" t="s">
        <v>4</v>
      </c>
      <c r="O58" s="5" t="s">
        <v>28</v>
      </c>
      <c r="P58" s="5" t="s">
        <v>27</v>
      </c>
      <c r="Q58" s="5" t="s">
        <v>22</v>
      </c>
      <c r="R58" s="303"/>
    </row>
    <row r="59" spans="1:18" ht="38.25" hidden="1" customHeight="1">
      <c r="B59" s="6"/>
      <c r="C59" s="6"/>
      <c r="D59" s="6"/>
      <c r="E59" s="30" t="s">
        <v>27</v>
      </c>
      <c r="F59" s="6"/>
      <c r="G59" s="7">
        <v>1</v>
      </c>
      <c r="H59" s="8">
        <v>0</v>
      </c>
      <c r="I59" s="8">
        <f>'[1]DATOS '!E50/'[1]DATOS '!$G$7</f>
        <v>0</v>
      </c>
      <c r="J59" s="8">
        <f>'[1]DATOS '!F50/'[1]DATOS '!$G$7</f>
        <v>0</v>
      </c>
      <c r="K59" s="8">
        <v>0</v>
      </c>
      <c r="L59" s="8">
        <f>'[1]DATOS '!H50/'[1]DATOS '!$G$7</f>
        <v>0</v>
      </c>
      <c r="M59" s="8">
        <f>'[1]DATOS '!I50/'[1]DATOS '!$G$7</f>
        <v>0</v>
      </c>
      <c r="N59" s="8">
        <f>SUM(H59:J59)</f>
        <v>0</v>
      </c>
      <c r="O59" s="22">
        <f>+N59-G59</f>
        <v>-1</v>
      </c>
      <c r="P59" s="22">
        <f>N59/G59</f>
        <v>0</v>
      </c>
      <c r="Q59" s="42" t="str">
        <f>IF(O59&lt;$AE$21,"T",IF(O59&lt;=$AF$21,"R",IF(O59&gt;$AG$21,"P")))</f>
        <v>T</v>
      </c>
      <c r="R59" s="29"/>
    </row>
    <row r="60" spans="1:18" ht="36.75" hidden="1" customHeight="1">
      <c r="B60" s="6"/>
      <c r="C60" s="6"/>
      <c r="D60" s="6"/>
      <c r="E60" s="30" t="s">
        <v>27</v>
      </c>
      <c r="F60" s="6"/>
      <c r="G60" s="7">
        <v>1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f>SUM(H60:J60)</f>
        <v>0</v>
      </c>
      <c r="O60" s="22">
        <f>+N60-G60</f>
        <v>-1</v>
      </c>
      <c r="P60" s="22">
        <f>N60/G60</f>
        <v>0</v>
      </c>
      <c r="Q60" s="42" t="str">
        <f>IF(O60&lt;$AE$23,"T",IF(O60&lt;=$AF$23,"R",IF(O60&gt;$AG$23,"P")))</f>
        <v>T</v>
      </c>
      <c r="R60" s="29"/>
    </row>
    <row r="61" spans="1:18" ht="27" hidden="1" customHeight="1">
      <c r="B61" s="6"/>
      <c r="C61" s="6"/>
      <c r="D61" s="6"/>
      <c r="E61" s="30" t="s">
        <v>27</v>
      </c>
      <c r="F61" s="6"/>
      <c r="G61" s="7">
        <v>1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f>SUM(H61:J61)</f>
        <v>0</v>
      </c>
      <c r="O61" s="22">
        <f>+N61-G61</f>
        <v>-1</v>
      </c>
      <c r="P61" s="22">
        <f>N61/G61</f>
        <v>0</v>
      </c>
      <c r="Q61" s="42" t="str">
        <f>IF(O61&lt;$AE$23,"T",IF(O61&lt;=$AF$23,"R",IF(O61&gt;$AG$23,"P")))</f>
        <v>T</v>
      </c>
      <c r="R61" s="29"/>
    </row>
    <row r="62" spans="1:18" ht="20.25" hidden="1" customHeight="1">
      <c r="A62" s="28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ht="24.75" customHeight="1">
      <c r="B63" s="38" t="s">
        <v>60</v>
      </c>
    </row>
    <row r="64" spans="1:18" ht="20.100000000000001" customHeight="1">
      <c r="A64" s="25"/>
      <c r="B64" s="255" t="s">
        <v>46</v>
      </c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7"/>
    </row>
    <row r="65" spans="1:18" ht="19.5" customHeight="1">
      <c r="A65" s="25"/>
      <c r="B65" s="258" t="s">
        <v>47</v>
      </c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60"/>
    </row>
    <row r="66" spans="1:18" ht="20.25" customHeight="1">
      <c r="A66" s="25"/>
      <c r="B66" s="255" t="s">
        <v>48</v>
      </c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7"/>
    </row>
    <row r="67" spans="1:18" ht="18" customHeight="1">
      <c r="A67" s="25"/>
      <c r="B67" s="49" t="s">
        <v>35</v>
      </c>
      <c r="C67" s="50"/>
      <c r="D67" s="50"/>
      <c r="E67" s="50"/>
      <c r="F67" s="50"/>
      <c r="G67" s="50"/>
      <c r="H67" s="226"/>
      <c r="I67" s="226"/>
      <c r="J67" s="226"/>
      <c r="K67" s="226"/>
      <c r="L67" s="226"/>
      <c r="M67" s="226"/>
      <c r="N67" s="50"/>
      <c r="O67" s="50"/>
      <c r="P67" s="50"/>
      <c r="Q67" s="50"/>
      <c r="R67" s="51"/>
    </row>
    <row r="68" spans="1:18" ht="18">
      <c r="B68" s="69"/>
      <c r="C68" s="70"/>
      <c r="D68" s="70"/>
      <c r="E68" s="70"/>
      <c r="F68" s="70"/>
      <c r="G68" s="71"/>
      <c r="H68" s="296" t="s">
        <v>3</v>
      </c>
      <c r="I68" s="297"/>
      <c r="J68" s="297"/>
      <c r="K68" s="297"/>
      <c r="L68" s="297"/>
      <c r="M68" s="297"/>
      <c r="N68" s="297"/>
      <c r="O68" s="298" t="s">
        <v>30</v>
      </c>
      <c r="P68" s="297"/>
      <c r="Q68" s="297"/>
      <c r="R68" s="299" t="s">
        <v>29</v>
      </c>
    </row>
    <row r="69" spans="1:18" ht="46.5" customHeight="1">
      <c r="B69" s="37" t="s">
        <v>43</v>
      </c>
      <c r="C69" s="37" t="s">
        <v>0</v>
      </c>
      <c r="D69" s="67" t="s">
        <v>1</v>
      </c>
      <c r="E69" s="67" t="s">
        <v>26</v>
      </c>
      <c r="F69" s="67" t="s">
        <v>25</v>
      </c>
      <c r="G69" s="67" t="s">
        <v>2</v>
      </c>
      <c r="H69" s="37" t="s">
        <v>201</v>
      </c>
      <c r="I69" s="37" t="s">
        <v>202</v>
      </c>
      <c r="J69" s="37" t="s">
        <v>203</v>
      </c>
      <c r="K69" s="4" t="s">
        <v>301</v>
      </c>
      <c r="L69" s="4" t="s">
        <v>302</v>
      </c>
      <c r="M69" s="4" t="s">
        <v>303</v>
      </c>
      <c r="N69" s="67" t="s">
        <v>4</v>
      </c>
      <c r="O69" s="67" t="s">
        <v>28</v>
      </c>
      <c r="P69" s="67" t="s">
        <v>27</v>
      </c>
      <c r="Q69" s="67" t="s">
        <v>22</v>
      </c>
      <c r="R69" s="291"/>
    </row>
    <row r="70" spans="1:18" ht="46.5" customHeight="1">
      <c r="B70" s="147" t="s">
        <v>237</v>
      </c>
      <c r="C70" s="128" t="s">
        <v>238</v>
      </c>
      <c r="D70" s="128" t="s">
        <v>314</v>
      </c>
      <c r="E70" s="215" t="s">
        <v>27</v>
      </c>
      <c r="F70" s="128" t="s">
        <v>239</v>
      </c>
      <c r="G70" s="243">
        <v>0.01</v>
      </c>
      <c r="H70" s="243">
        <v>0</v>
      </c>
      <c r="I70" s="243">
        <v>0</v>
      </c>
      <c r="J70" s="243">
        <v>0</v>
      </c>
      <c r="K70" s="94">
        <v>0</v>
      </c>
      <c r="L70" s="94">
        <v>0</v>
      </c>
      <c r="M70" s="94">
        <v>0.01</v>
      </c>
      <c r="N70" s="243">
        <f t="shared" ref="N70:N77" si="6">SUM(H70:M70)</f>
        <v>0.01</v>
      </c>
      <c r="O70" s="243">
        <f t="shared" ref="O70:O77" si="7">N70-G70</f>
        <v>0</v>
      </c>
      <c r="P70" s="243">
        <f>N70/G70</f>
        <v>1</v>
      </c>
      <c r="Q70" s="45" t="str">
        <f t="shared" ref="Q70" si="8">IF(P70&lt;$AE$20,"T",IF(P70&lt;=$AF$20,"R",IF(P70&gt;$AG$20,"P")))</f>
        <v>P</v>
      </c>
      <c r="R70" s="229"/>
    </row>
    <row r="71" spans="1:18" ht="51.75" customHeight="1">
      <c r="B71" s="300" t="s">
        <v>133</v>
      </c>
      <c r="C71" s="155" t="s">
        <v>134</v>
      </c>
      <c r="D71" s="171" t="s">
        <v>134</v>
      </c>
      <c r="E71" s="172" t="s">
        <v>67</v>
      </c>
      <c r="F71" s="173" t="s">
        <v>136</v>
      </c>
      <c r="G71" s="242">
        <v>2</v>
      </c>
      <c r="H71" s="238">
        <v>1</v>
      </c>
      <c r="I71" s="238">
        <v>0</v>
      </c>
      <c r="J71" s="238">
        <v>0</v>
      </c>
      <c r="K71" s="238">
        <v>0</v>
      </c>
      <c r="L71" s="238">
        <v>0</v>
      </c>
      <c r="M71" s="238">
        <v>1</v>
      </c>
      <c r="N71" s="203">
        <f t="shared" si="6"/>
        <v>2</v>
      </c>
      <c r="O71" s="203">
        <f t="shared" si="7"/>
        <v>0</v>
      </c>
      <c r="P71" s="174">
        <v>1</v>
      </c>
      <c r="Q71" s="170" t="str">
        <f>IF(P71&lt;$AE$20,"T",IF(P71&lt;=$AF$20,"R",IF(P71&gt;$AG$20,"P")))</f>
        <v>P</v>
      </c>
      <c r="R71" s="204"/>
    </row>
    <row r="72" spans="1:18" ht="60.75" customHeight="1">
      <c r="B72" s="301"/>
      <c r="C72" s="53" t="s">
        <v>135</v>
      </c>
      <c r="D72" s="53" t="s">
        <v>135</v>
      </c>
      <c r="E72" s="33" t="s">
        <v>67</v>
      </c>
      <c r="F72" s="68" t="s">
        <v>68</v>
      </c>
      <c r="G72" s="236">
        <v>10</v>
      </c>
      <c r="H72" s="66">
        <v>2</v>
      </c>
      <c r="I72" s="66">
        <v>1</v>
      </c>
      <c r="J72" s="66">
        <v>3</v>
      </c>
      <c r="K72" s="66">
        <v>2</v>
      </c>
      <c r="L72" s="66">
        <v>1</v>
      </c>
      <c r="M72" s="66">
        <v>1</v>
      </c>
      <c r="N72" s="80">
        <f t="shared" si="6"/>
        <v>10</v>
      </c>
      <c r="O72" s="80">
        <f t="shared" si="7"/>
        <v>0</v>
      </c>
      <c r="P72" s="41">
        <f t="shared" ref="P72:P77" si="9">N72/G72</f>
        <v>1</v>
      </c>
      <c r="Q72" s="74" t="str">
        <f t="shared" ref="Q72:Q77" si="10">IF(P72&lt;$AE$20,"T",IF(P72&lt;=$AF$20,"R",IF(P72&gt;$AG$20,"P")))</f>
        <v>P</v>
      </c>
      <c r="R72" s="36"/>
    </row>
    <row r="73" spans="1:18" ht="60.75" customHeight="1">
      <c r="B73" s="219" t="s">
        <v>234</v>
      </c>
      <c r="C73" s="111" t="s">
        <v>235</v>
      </c>
      <c r="D73" s="111" t="s">
        <v>235</v>
      </c>
      <c r="E73" s="114" t="s">
        <v>67</v>
      </c>
      <c r="F73" s="220" t="s">
        <v>236</v>
      </c>
      <c r="G73" s="244">
        <v>1</v>
      </c>
      <c r="H73" s="245">
        <v>0</v>
      </c>
      <c r="I73" s="245">
        <v>0</v>
      </c>
      <c r="J73" s="245">
        <v>0</v>
      </c>
      <c r="K73" s="66">
        <v>0</v>
      </c>
      <c r="L73" s="66">
        <v>0</v>
      </c>
      <c r="M73" s="66">
        <v>1</v>
      </c>
      <c r="N73" s="211">
        <f t="shared" si="6"/>
        <v>1</v>
      </c>
      <c r="O73" s="211">
        <f t="shared" si="7"/>
        <v>0</v>
      </c>
      <c r="P73" s="41">
        <f t="shared" si="9"/>
        <v>1</v>
      </c>
      <c r="Q73" s="116" t="str">
        <f>IF(P73&lt;$AE$21,"T",IF(P73&lt;=$AF$21,"R",IF(P73&gt;$AG$21,"P")))</f>
        <v>P</v>
      </c>
      <c r="R73" s="230" t="s">
        <v>336</v>
      </c>
    </row>
    <row r="74" spans="1:18" ht="54" customHeight="1">
      <c r="A74" s="28"/>
      <c r="B74" s="302" t="s">
        <v>335</v>
      </c>
      <c r="C74" s="78" t="s">
        <v>214</v>
      </c>
      <c r="D74" s="56" t="s">
        <v>215</v>
      </c>
      <c r="E74" s="60" t="s">
        <v>67</v>
      </c>
      <c r="F74" s="56" t="s">
        <v>211</v>
      </c>
      <c r="G74" s="81">
        <v>25</v>
      </c>
      <c r="H74" s="81">
        <v>11</v>
      </c>
      <c r="I74" s="81">
        <v>0.04</v>
      </c>
      <c r="J74" s="81">
        <v>4</v>
      </c>
      <c r="K74" s="81">
        <v>9</v>
      </c>
      <c r="L74" s="81">
        <v>0.04</v>
      </c>
      <c r="M74" s="81">
        <v>1</v>
      </c>
      <c r="N74" s="80">
        <f t="shared" si="6"/>
        <v>25.08</v>
      </c>
      <c r="O74" s="80">
        <f t="shared" si="7"/>
        <v>7.9999999999998295E-2</v>
      </c>
      <c r="P74" s="41">
        <f t="shared" si="9"/>
        <v>1.0031999999999999</v>
      </c>
      <c r="Q74" s="74" t="str">
        <f t="shared" si="10"/>
        <v>P</v>
      </c>
      <c r="R74" s="55"/>
    </row>
    <row r="75" spans="1:18" ht="60" customHeight="1">
      <c r="B75" s="302"/>
      <c r="C75" s="78" t="s">
        <v>216</v>
      </c>
      <c r="D75" s="56" t="s">
        <v>217</v>
      </c>
      <c r="E75" s="61" t="s">
        <v>67</v>
      </c>
      <c r="F75" s="56" t="s">
        <v>212</v>
      </c>
      <c r="G75" s="82">
        <v>16</v>
      </c>
      <c r="H75" s="81">
        <v>0.01</v>
      </c>
      <c r="I75" s="81">
        <v>0.04</v>
      </c>
      <c r="J75" s="81">
        <v>16</v>
      </c>
      <c r="K75" s="81">
        <v>0.01</v>
      </c>
      <c r="L75" s="81">
        <v>0.04</v>
      </c>
      <c r="M75" s="81">
        <v>0</v>
      </c>
      <c r="N75" s="79">
        <f t="shared" si="6"/>
        <v>16.100000000000001</v>
      </c>
      <c r="O75" s="80">
        <f t="shared" si="7"/>
        <v>0.10000000000000142</v>
      </c>
      <c r="P75" s="41">
        <f t="shared" si="9"/>
        <v>1.0062500000000001</v>
      </c>
      <c r="Q75" s="74" t="str">
        <f t="shared" si="10"/>
        <v>P</v>
      </c>
      <c r="R75" s="55"/>
    </row>
    <row r="76" spans="1:18" ht="45.75" customHeight="1">
      <c r="B76" s="44" t="s">
        <v>137</v>
      </c>
      <c r="C76" s="44" t="s">
        <v>139</v>
      </c>
      <c r="D76" s="44" t="s">
        <v>141</v>
      </c>
      <c r="E76" s="54" t="s">
        <v>27</v>
      </c>
      <c r="F76" s="44" t="s">
        <v>140</v>
      </c>
      <c r="G76" s="62">
        <v>0.5</v>
      </c>
      <c r="H76" s="63">
        <v>0.01</v>
      </c>
      <c r="I76" s="63">
        <v>0.04</v>
      </c>
      <c r="J76" s="63">
        <v>0.04</v>
      </c>
      <c r="K76" s="63">
        <v>0.21</v>
      </c>
      <c r="L76" s="63">
        <v>0.1</v>
      </c>
      <c r="M76" s="63">
        <v>0.1</v>
      </c>
      <c r="N76" s="40">
        <f t="shared" si="6"/>
        <v>0.5</v>
      </c>
      <c r="O76" s="41">
        <f t="shared" si="7"/>
        <v>0</v>
      </c>
      <c r="P76" s="41">
        <f t="shared" si="9"/>
        <v>1</v>
      </c>
      <c r="Q76" s="74" t="str">
        <f t="shared" si="10"/>
        <v>P</v>
      </c>
      <c r="R76" s="58"/>
    </row>
    <row r="77" spans="1:18" ht="46.5" customHeight="1">
      <c r="B77" s="57" t="s">
        <v>138</v>
      </c>
      <c r="C77" s="57" t="s">
        <v>218</v>
      </c>
      <c r="D77" s="57" t="s">
        <v>219</v>
      </c>
      <c r="E77" s="61" t="s">
        <v>67</v>
      </c>
      <c r="F77" s="57" t="s">
        <v>213</v>
      </c>
      <c r="G77" s="83">
        <v>25</v>
      </c>
      <c r="H77" s="81">
        <v>11</v>
      </c>
      <c r="I77" s="81">
        <v>0.12</v>
      </c>
      <c r="J77" s="81">
        <v>4</v>
      </c>
      <c r="K77" s="81">
        <v>9</v>
      </c>
      <c r="L77" s="81">
        <v>0.12</v>
      </c>
      <c r="M77" s="81">
        <v>1</v>
      </c>
      <c r="N77" s="80">
        <f t="shared" si="6"/>
        <v>25.24</v>
      </c>
      <c r="O77" s="80">
        <f t="shared" si="7"/>
        <v>0.23999999999999844</v>
      </c>
      <c r="P77" s="41">
        <f t="shared" si="9"/>
        <v>1.0095999999999998</v>
      </c>
      <c r="Q77" s="74" t="str">
        <f t="shared" si="10"/>
        <v>P</v>
      </c>
      <c r="R77" s="59"/>
    </row>
    <row r="78" spans="1:18" ht="20.100000000000001" customHeight="1"/>
    <row r="79" spans="1:18" ht="20.100000000000001" customHeight="1">
      <c r="B79" s="38" t="s">
        <v>61</v>
      </c>
    </row>
    <row r="80" spans="1:18" ht="20.25" customHeight="1">
      <c r="A80" s="25"/>
      <c r="B80" s="255" t="s">
        <v>63</v>
      </c>
      <c r="C80" s="256"/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7"/>
    </row>
    <row r="81" spans="1:18" ht="20.25" customHeight="1">
      <c r="A81" s="25"/>
      <c r="B81" s="258" t="s">
        <v>49</v>
      </c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60"/>
    </row>
    <row r="82" spans="1:18" ht="20.25" customHeight="1">
      <c r="A82" s="25"/>
      <c r="B82" s="255" t="s">
        <v>50</v>
      </c>
      <c r="C82" s="256"/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7"/>
    </row>
    <row r="83" spans="1:18" ht="20.25">
      <c r="A83" s="25"/>
      <c r="B83" s="49" t="s">
        <v>35</v>
      </c>
      <c r="C83" s="50"/>
      <c r="D83" s="50"/>
      <c r="E83" s="50"/>
      <c r="F83" s="50"/>
      <c r="G83" s="50"/>
      <c r="H83" s="226"/>
      <c r="I83" s="226"/>
      <c r="J83" s="226"/>
      <c r="K83" s="226"/>
      <c r="L83" s="226"/>
      <c r="M83" s="226"/>
      <c r="N83" s="50"/>
      <c r="O83" s="50"/>
      <c r="P83" s="50"/>
      <c r="Q83" s="50"/>
      <c r="R83" s="51"/>
    </row>
    <row r="84" spans="1:18" ht="18">
      <c r="B84" s="69"/>
      <c r="C84" s="70"/>
      <c r="D84" s="70"/>
      <c r="E84" s="70"/>
      <c r="F84" s="70"/>
      <c r="G84" s="71"/>
      <c r="H84" s="296" t="s">
        <v>3</v>
      </c>
      <c r="I84" s="297"/>
      <c r="J84" s="297"/>
      <c r="K84" s="297"/>
      <c r="L84" s="297"/>
      <c r="M84" s="297"/>
      <c r="N84" s="297"/>
      <c r="O84" s="298" t="s">
        <v>30</v>
      </c>
      <c r="P84" s="297"/>
      <c r="Q84" s="297"/>
      <c r="R84" s="299" t="s">
        <v>29</v>
      </c>
    </row>
    <row r="85" spans="1:18" ht="45.75" customHeight="1">
      <c r="B85" s="37" t="s">
        <v>43</v>
      </c>
      <c r="C85" s="37" t="s">
        <v>0</v>
      </c>
      <c r="D85" s="150" t="s">
        <v>1</v>
      </c>
      <c r="E85" s="150" t="s">
        <v>26</v>
      </c>
      <c r="F85" s="150" t="s">
        <v>25</v>
      </c>
      <c r="G85" s="150" t="s">
        <v>2</v>
      </c>
      <c r="H85" s="37" t="s">
        <v>201</v>
      </c>
      <c r="I85" s="37" t="s">
        <v>202</v>
      </c>
      <c r="J85" s="37" t="s">
        <v>203</v>
      </c>
      <c r="K85" s="4" t="s">
        <v>301</v>
      </c>
      <c r="L85" s="4" t="s">
        <v>302</v>
      </c>
      <c r="M85" s="4" t="s">
        <v>303</v>
      </c>
      <c r="N85" s="150" t="s">
        <v>4</v>
      </c>
      <c r="O85" s="150" t="s">
        <v>28</v>
      </c>
      <c r="P85" s="150" t="s">
        <v>27</v>
      </c>
      <c r="Q85" s="150" t="s">
        <v>22</v>
      </c>
      <c r="R85" s="291"/>
    </row>
    <row r="86" spans="1:18" ht="45.75" customHeight="1">
      <c r="B86" s="329" t="s">
        <v>225</v>
      </c>
      <c r="C86" s="124" t="s">
        <v>226</v>
      </c>
      <c r="D86" s="214" t="s">
        <v>150</v>
      </c>
      <c r="E86" s="215" t="s">
        <v>67</v>
      </c>
      <c r="F86" s="128" t="s">
        <v>228</v>
      </c>
      <c r="G86" s="232">
        <v>11</v>
      </c>
      <c r="H86" s="103">
        <v>2</v>
      </c>
      <c r="I86" s="103">
        <v>3</v>
      </c>
      <c r="J86" s="103">
        <v>3</v>
      </c>
      <c r="K86" s="81">
        <v>1</v>
      </c>
      <c r="L86" s="81">
        <v>1</v>
      </c>
      <c r="M86" s="81">
        <v>1</v>
      </c>
      <c r="N86" s="103">
        <f t="shared" ref="N86:N93" si="11">SUM(H86:M86)</f>
        <v>11</v>
      </c>
      <c r="O86" s="103">
        <v>2</v>
      </c>
      <c r="P86" s="94">
        <v>1</v>
      </c>
      <c r="Q86" s="42" t="str">
        <f t="shared" ref="Q86:Q87" si="12">IF(P86&lt;$AE$20,"T",IF(P86&lt;=$AF$20,"R",IF(P86&gt;$AG$20,"P")))</f>
        <v>P</v>
      </c>
      <c r="R86" s="212"/>
    </row>
    <row r="87" spans="1:18" ht="45.75" customHeight="1">
      <c r="B87" s="330"/>
      <c r="C87" s="128" t="s">
        <v>227</v>
      </c>
      <c r="D87" s="128" t="s">
        <v>318</v>
      </c>
      <c r="E87" s="215" t="s">
        <v>27</v>
      </c>
      <c r="F87" s="128" t="s">
        <v>229</v>
      </c>
      <c r="G87" s="233">
        <v>1</v>
      </c>
      <c r="H87" s="94">
        <v>0.1</v>
      </c>
      <c r="I87" s="94">
        <v>0.1</v>
      </c>
      <c r="J87" s="94">
        <v>0.05</v>
      </c>
      <c r="K87" s="119">
        <v>0.2</v>
      </c>
      <c r="L87" s="119">
        <v>0.2</v>
      </c>
      <c r="M87" s="119">
        <v>0.35</v>
      </c>
      <c r="N87" s="94">
        <f t="shared" si="11"/>
        <v>1</v>
      </c>
      <c r="O87" s="94">
        <f>N87-G87</f>
        <v>0</v>
      </c>
      <c r="P87" s="94">
        <f t="shared" ref="P87:P93" si="13">N87/G87</f>
        <v>1</v>
      </c>
      <c r="Q87" s="213" t="str">
        <f t="shared" si="12"/>
        <v>P</v>
      </c>
      <c r="R87" s="207"/>
    </row>
    <row r="88" spans="1:18" ht="66" customHeight="1">
      <c r="B88" s="338" t="s">
        <v>142</v>
      </c>
      <c r="C88" s="175" t="s">
        <v>143</v>
      </c>
      <c r="D88" s="151" t="s">
        <v>148</v>
      </c>
      <c r="E88" s="130" t="s">
        <v>27</v>
      </c>
      <c r="F88" s="153" t="s">
        <v>146</v>
      </c>
      <c r="G88" s="239">
        <v>0.5</v>
      </c>
      <c r="H88" s="119">
        <v>0.08</v>
      </c>
      <c r="I88" s="119">
        <v>0.09</v>
      </c>
      <c r="J88" s="119">
        <v>0.08</v>
      </c>
      <c r="K88" s="119">
        <v>0.08</v>
      </c>
      <c r="L88" s="119">
        <v>0.09</v>
      </c>
      <c r="M88" s="119">
        <v>0.08</v>
      </c>
      <c r="N88" s="119">
        <f t="shared" si="11"/>
        <v>0.5</v>
      </c>
      <c r="O88" s="119">
        <f>N88-G88</f>
        <v>0</v>
      </c>
      <c r="P88" s="119">
        <f t="shared" si="13"/>
        <v>1</v>
      </c>
      <c r="Q88" s="154" t="str">
        <f>IF(P88&lt;$AE$20,"T",IF(P88&lt;=$AF$20,"R",IF(P88&gt;$AG$20,"P")))</f>
        <v>P</v>
      </c>
      <c r="R88" s="135"/>
    </row>
    <row r="89" spans="1:18" ht="45.75" customHeight="1">
      <c r="B89" s="338"/>
      <c r="C89" s="177" t="s">
        <v>144</v>
      </c>
      <c r="D89" s="134" t="s">
        <v>149</v>
      </c>
      <c r="E89" s="100" t="s">
        <v>67</v>
      </c>
      <c r="F89" s="99" t="s">
        <v>147</v>
      </c>
      <c r="G89" s="232">
        <v>10</v>
      </c>
      <c r="H89" s="103">
        <v>1</v>
      </c>
      <c r="I89" s="103">
        <v>2</v>
      </c>
      <c r="J89" s="103">
        <v>2</v>
      </c>
      <c r="K89" s="103">
        <v>1</v>
      </c>
      <c r="L89" s="103">
        <v>2</v>
      </c>
      <c r="M89" s="103">
        <v>2</v>
      </c>
      <c r="N89" s="103">
        <f t="shared" si="11"/>
        <v>10</v>
      </c>
      <c r="O89" s="103">
        <f>N89-G89</f>
        <v>0</v>
      </c>
      <c r="P89" s="94">
        <f t="shared" si="13"/>
        <v>1</v>
      </c>
      <c r="Q89" s="42" t="str">
        <f>IF(P89&lt;$AE$20,"T",IF(P89&lt;=$AF$20,"R",IF(P89&gt;$AG$20,"P")))</f>
        <v>P</v>
      </c>
      <c r="R89" s="104"/>
    </row>
    <row r="90" spans="1:18" ht="41.25" customHeight="1">
      <c r="B90" s="339"/>
      <c r="C90" s="177" t="s">
        <v>145</v>
      </c>
      <c r="D90" s="133" t="s">
        <v>150</v>
      </c>
      <c r="E90" s="100" t="s">
        <v>67</v>
      </c>
      <c r="F90" s="99" t="s">
        <v>147</v>
      </c>
      <c r="G90" s="101">
        <v>0</v>
      </c>
      <c r="H90" s="102">
        <v>0</v>
      </c>
      <c r="I90" s="102">
        <v>0</v>
      </c>
      <c r="J90" s="102">
        <v>0</v>
      </c>
      <c r="K90" s="87">
        <v>0</v>
      </c>
      <c r="L90" s="87">
        <v>0</v>
      </c>
      <c r="M90" s="87">
        <v>0</v>
      </c>
      <c r="N90" s="102">
        <f t="shared" si="11"/>
        <v>0</v>
      </c>
      <c r="O90" s="103">
        <f>N90-G90</f>
        <v>0</v>
      </c>
      <c r="P90" s="94" t="e">
        <f t="shared" si="13"/>
        <v>#DIV/0!</v>
      </c>
      <c r="Q90" s="34" t="e">
        <f>IF(P90&lt;$AE$20,"T",IF(P90&lt;=$AF$20,"R",IF(P90&gt;$AG$20,"P")))</f>
        <v>#DIV/0!</v>
      </c>
      <c r="R90" s="65" t="s">
        <v>329</v>
      </c>
    </row>
    <row r="91" spans="1:18" ht="76.5" customHeight="1">
      <c r="B91" s="185" t="s">
        <v>151</v>
      </c>
      <c r="C91" s="186" t="s">
        <v>152</v>
      </c>
      <c r="D91" s="106" t="s">
        <v>154</v>
      </c>
      <c r="E91" s="107" t="s">
        <v>27</v>
      </c>
      <c r="F91" s="106" t="s">
        <v>153</v>
      </c>
      <c r="G91" s="240">
        <v>0.5</v>
      </c>
      <c r="H91" s="108">
        <v>0.1</v>
      </c>
      <c r="I91" s="108">
        <v>0.1</v>
      </c>
      <c r="J91" s="108">
        <v>0.05</v>
      </c>
      <c r="K91" s="108">
        <v>0.1</v>
      </c>
      <c r="L91" s="108">
        <v>0.1</v>
      </c>
      <c r="M91" s="108">
        <v>0.05</v>
      </c>
      <c r="N91" s="108">
        <f t="shared" si="11"/>
        <v>0.49999999999999994</v>
      </c>
      <c r="O91" s="108">
        <f>N91-G91</f>
        <v>0</v>
      </c>
      <c r="P91" s="108">
        <f t="shared" si="13"/>
        <v>0.99999999999999989</v>
      </c>
      <c r="Q91" s="109" t="str">
        <f>IF(P91&lt;$AE$20,"T",IF(P91&lt;=$AF$20,"R",IF(P91&gt;$AG$20,"P")))</f>
        <v>P</v>
      </c>
      <c r="R91" s="110"/>
    </row>
    <row r="92" spans="1:18" ht="76.5" customHeight="1">
      <c r="B92" s="113" t="s">
        <v>230</v>
      </c>
      <c r="C92" s="220" t="s">
        <v>152</v>
      </c>
      <c r="D92" s="113" t="s">
        <v>308</v>
      </c>
      <c r="E92" s="112" t="s">
        <v>27</v>
      </c>
      <c r="F92" s="113" t="s">
        <v>153</v>
      </c>
      <c r="G92" s="240">
        <v>1</v>
      </c>
      <c r="H92" s="108">
        <v>0.4</v>
      </c>
      <c r="I92" s="108">
        <v>0.4</v>
      </c>
      <c r="J92" s="108">
        <v>0.2</v>
      </c>
      <c r="K92" s="108">
        <v>0</v>
      </c>
      <c r="L92" s="108">
        <v>0</v>
      </c>
      <c r="M92" s="108">
        <v>0</v>
      </c>
      <c r="N92" s="108">
        <f t="shared" si="11"/>
        <v>1</v>
      </c>
      <c r="O92" s="108">
        <f>+N92-G92</f>
        <v>0</v>
      </c>
      <c r="P92" s="108">
        <f t="shared" si="13"/>
        <v>1</v>
      </c>
      <c r="Q92" s="109" t="str">
        <f t="shared" ref="Q92:Q93" si="14">IF(P92&lt;$AE$20,"T",IF(P92&lt;=$AF$20,"R",IF(P92&gt;$AG$20,"P")))</f>
        <v>P</v>
      </c>
      <c r="R92" s="138"/>
    </row>
    <row r="93" spans="1:18" ht="76.5" customHeight="1">
      <c r="B93" s="113" t="s">
        <v>231</v>
      </c>
      <c r="C93" s="217" t="s">
        <v>232</v>
      </c>
      <c r="D93" s="113" t="s">
        <v>308</v>
      </c>
      <c r="E93" s="112" t="s">
        <v>27</v>
      </c>
      <c r="F93" s="113" t="s">
        <v>233</v>
      </c>
      <c r="G93" s="243">
        <v>0.5</v>
      </c>
      <c r="H93" s="115">
        <v>0.08</v>
      </c>
      <c r="I93" s="115">
        <v>0.08</v>
      </c>
      <c r="J93" s="115">
        <v>0.09</v>
      </c>
      <c r="K93" s="115">
        <v>0.08</v>
      </c>
      <c r="L93" s="115">
        <v>0.09</v>
      </c>
      <c r="M93" s="115">
        <v>0.08</v>
      </c>
      <c r="N93" s="246">
        <f t="shared" si="11"/>
        <v>0.5</v>
      </c>
      <c r="O93" s="115">
        <v>0</v>
      </c>
      <c r="P93" s="115">
        <f t="shared" si="13"/>
        <v>1</v>
      </c>
      <c r="Q93" s="45" t="str">
        <f t="shared" si="14"/>
        <v>P</v>
      </c>
      <c r="R93" s="138"/>
    </row>
    <row r="96" spans="1:18" ht="20.25" customHeight="1">
      <c r="A96" s="25"/>
      <c r="B96" s="255" t="s">
        <v>51</v>
      </c>
      <c r="C96" s="256"/>
      <c r="D96" s="256"/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6"/>
      <c r="P96" s="256"/>
      <c r="Q96" s="256"/>
      <c r="R96" s="257"/>
    </row>
    <row r="97" spans="1:18" ht="20.25" customHeight="1">
      <c r="A97" s="25"/>
      <c r="B97" s="258" t="s">
        <v>52</v>
      </c>
      <c r="C97" s="259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60"/>
    </row>
    <row r="98" spans="1:18" ht="20.25" customHeight="1">
      <c r="A98" s="25"/>
      <c r="B98" s="255" t="s">
        <v>53</v>
      </c>
      <c r="C98" s="256"/>
      <c r="D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7"/>
    </row>
    <row r="99" spans="1:18" ht="20.25">
      <c r="A99" s="25"/>
      <c r="B99" s="49" t="s">
        <v>35</v>
      </c>
      <c r="C99" s="50"/>
      <c r="D99" s="50"/>
      <c r="E99" s="50"/>
      <c r="F99" s="50"/>
      <c r="G99" s="50"/>
      <c r="H99" s="226"/>
      <c r="I99" s="226"/>
      <c r="J99" s="226"/>
      <c r="K99" s="226"/>
      <c r="L99" s="226"/>
      <c r="M99" s="226"/>
      <c r="N99" s="50"/>
      <c r="O99" s="50"/>
      <c r="P99" s="50"/>
      <c r="Q99" s="50"/>
      <c r="R99" s="51"/>
    </row>
    <row r="100" spans="1:18" ht="17.25" customHeight="1">
      <c r="B100" s="69"/>
      <c r="C100" s="70"/>
      <c r="D100" s="70"/>
      <c r="E100" s="70"/>
      <c r="F100" s="70"/>
      <c r="G100" s="71"/>
      <c r="H100" s="284" t="s">
        <v>3</v>
      </c>
      <c r="I100" s="285"/>
      <c r="J100" s="285"/>
      <c r="K100" s="285"/>
      <c r="L100" s="285"/>
      <c r="M100" s="285"/>
      <c r="N100" s="286"/>
      <c r="O100" s="287" t="s">
        <v>30</v>
      </c>
      <c r="P100" s="288"/>
      <c r="Q100" s="289"/>
      <c r="R100" s="290" t="s">
        <v>29</v>
      </c>
    </row>
    <row r="101" spans="1:18" ht="44.25" customHeight="1">
      <c r="B101" s="37" t="s">
        <v>43</v>
      </c>
      <c r="C101" s="37" t="s">
        <v>0</v>
      </c>
      <c r="D101" s="67" t="s">
        <v>1</v>
      </c>
      <c r="E101" s="67" t="s">
        <v>26</v>
      </c>
      <c r="F101" s="67" t="s">
        <v>25</v>
      </c>
      <c r="G101" s="67" t="s">
        <v>2</v>
      </c>
      <c r="H101" s="4" t="s">
        <v>201</v>
      </c>
      <c r="I101" s="4" t="s">
        <v>202</v>
      </c>
      <c r="J101" s="4" t="s">
        <v>203</v>
      </c>
      <c r="K101" s="4" t="s">
        <v>301</v>
      </c>
      <c r="L101" s="4" t="s">
        <v>302</v>
      </c>
      <c r="M101" s="4" t="s">
        <v>303</v>
      </c>
      <c r="N101" s="67" t="s">
        <v>4</v>
      </c>
      <c r="O101" s="67" t="s">
        <v>28</v>
      </c>
      <c r="P101" s="67" t="s">
        <v>27</v>
      </c>
      <c r="Q101" s="67" t="s">
        <v>22</v>
      </c>
      <c r="R101" s="291"/>
    </row>
    <row r="102" spans="1:18" ht="37.5" customHeight="1">
      <c r="B102" s="68" t="s">
        <v>155</v>
      </c>
      <c r="C102" s="39" t="s">
        <v>156</v>
      </c>
      <c r="D102" s="68" t="s">
        <v>70</v>
      </c>
      <c r="E102" s="43" t="s">
        <v>27</v>
      </c>
      <c r="F102" s="39" t="s">
        <v>157</v>
      </c>
      <c r="G102" s="162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f>SUM(H102:M102)</f>
        <v>0</v>
      </c>
      <c r="O102" s="41">
        <f>N102-G102</f>
        <v>0</v>
      </c>
      <c r="P102" s="162" t="e">
        <f>N102/G102</f>
        <v>#DIV/0!</v>
      </c>
      <c r="Q102" s="163" t="e">
        <f t="shared" ref="Q102" si="15">IF(P102&lt;$AE$20,"T",IF(P102&lt;=$AF$20,"R",IF(P102&gt;$AG$20,"P")))</f>
        <v>#DIV/0!</v>
      </c>
      <c r="R102" s="164" t="s">
        <v>220</v>
      </c>
    </row>
    <row r="103" spans="1:18" ht="57.75" customHeight="1">
      <c r="B103" s="68" t="s">
        <v>158</v>
      </c>
      <c r="C103" s="39" t="s">
        <v>160</v>
      </c>
      <c r="D103" s="68" t="s">
        <v>163</v>
      </c>
      <c r="E103" s="43" t="s">
        <v>27</v>
      </c>
      <c r="F103" s="39" t="s">
        <v>162</v>
      </c>
      <c r="G103" s="247">
        <v>0.5</v>
      </c>
      <c r="H103" s="41">
        <v>0.05</v>
      </c>
      <c r="I103" s="41">
        <v>0.1</v>
      </c>
      <c r="J103" s="41">
        <v>0.1</v>
      </c>
      <c r="K103" s="41">
        <v>0.05</v>
      </c>
      <c r="L103" s="41">
        <v>0.1</v>
      </c>
      <c r="M103" s="41">
        <v>0.1</v>
      </c>
      <c r="N103" s="41">
        <f>SUM(H103:M103)</f>
        <v>0.5</v>
      </c>
      <c r="O103" s="41">
        <f>N103-G103</f>
        <v>0</v>
      </c>
      <c r="P103" s="41">
        <f>N103/G103</f>
        <v>1</v>
      </c>
      <c r="Q103" s="163" t="str">
        <f>IF(P103&lt;$AE$20,"T",IF(P103&lt;=$AF$20,"R",IF(P103&gt;$AG$20,"P")))</f>
        <v>P</v>
      </c>
      <c r="R103" s="36"/>
    </row>
    <row r="104" spans="1:18" ht="60.75" customHeight="1">
      <c r="B104" s="68" t="s">
        <v>159</v>
      </c>
      <c r="C104" s="39" t="s">
        <v>161</v>
      </c>
      <c r="D104" s="68" t="s">
        <v>69</v>
      </c>
      <c r="E104" s="43" t="s">
        <v>27</v>
      </c>
      <c r="F104" s="39" t="s">
        <v>162</v>
      </c>
      <c r="G104" s="162">
        <v>0.25</v>
      </c>
      <c r="H104" s="40">
        <v>0.1</v>
      </c>
      <c r="I104" s="40">
        <v>0.05</v>
      </c>
      <c r="J104" s="40">
        <v>0.1</v>
      </c>
      <c r="K104" s="40">
        <v>0.1</v>
      </c>
      <c r="L104" s="40">
        <v>0.05</v>
      </c>
      <c r="M104" s="40">
        <v>0.1</v>
      </c>
      <c r="N104" s="40">
        <f>SUM(H104:M104)</f>
        <v>0.5</v>
      </c>
      <c r="O104" s="41">
        <f>N104-G104</f>
        <v>0.25</v>
      </c>
      <c r="P104" s="41">
        <f>N104/G104</f>
        <v>2</v>
      </c>
      <c r="Q104" s="163" t="str">
        <f>IF(P104&lt;$AE$20,"T",IF(P104&lt;=$AF$20,"R",IF(P104&gt;$AG$20,"P")))</f>
        <v>P</v>
      </c>
      <c r="R104" s="184"/>
    </row>
    <row r="105" spans="1:18" ht="20.25" customHeight="1"/>
    <row r="106" spans="1:18" ht="36.75" customHeight="1">
      <c r="B106" s="292" t="s">
        <v>164</v>
      </c>
      <c r="C106" s="292"/>
      <c r="D106" s="292"/>
      <c r="E106" s="292"/>
      <c r="F106" s="292"/>
      <c r="G106" s="292"/>
      <c r="H106" s="292"/>
      <c r="I106" s="292"/>
      <c r="J106" s="292"/>
      <c r="K106" s="292"/>
      <c r="L106" s="292"/>
      <c r="M106" s="292"/>
      <c r="N106" s="292"/>
      <c r="O106" s="292"/>
      <c r="P106" s="292"/>
      <c r="Q106" s="292"/>
      <c r="R106" s="292"/>
    </row>
    <row r="107" spans="1:18" ht="17.25" customHeight="1">
      <c r="B107" s="205"/>
      <c r="C107" s="205"/>
      <c r="D107" s="205"/>
      <c r="E107" s="205"/>
      <c r="F107" s="205"/>
      <c r="G107" s="205"/>
      <c r="H107" s="293" t="s">
        <v>3</v>
      </c>
      <c r="I107" s="293"/>
      <c r="J107" s="293"/>
      <c r="K107" s="293"/>
      <c r="L107" s="293"/>
      <c r="M107" s="293"/>
      <c r="N107" s="293"/>
      <c r="O107" s="294" t="s">
        <v>30</v>
      </c>
      <c r="P107" s="294"/>
      <c r="Q107" s="294"/>
      <c r="R107" s="295" t="s">
        <v>29</v>
      </c>
    </row>
    <row r="108" spans="1:18" ht="48.75" customHeight="1">
      <c r="B108" s="64" t="s">
        <v>43</v>
      </c>
      <c r="C108" s="64" t="s">
        <v>0</v>
      </c>
      <c r="D108" s="152" t="s">
        <v>1</v>
      </c>
      <c r="E108" s="152" t="s">
        <v>26</v>
      </c>
      <c r="F108" s="152" t="s">
        <v>25</v>
      </c>
      <c r="G108" s="152" t="s">
        <v>299</v>
      </c>
      <c r="H108" s="64" t="s">
        <v>201</v>
      </c>
      <c r="I108" s="64" t="s">
        <v>202</v>
      </c>
      <c r="J108" s="64" t="s">
        <v>203</v>
      </c>
      <c r="K108" s="4" t="s">
        <v>301</v>
      </c>
      <c r="L108" s="4" t="s">
        <v>302</v>
      </c>
      <c r="M108" s="4" t="s">
        <v>303</v>
      </c>
      <c r="N108" s="152" t="s">
        <v>300</v>
      </c>
      <c r="O108" s="152" t="s">
        <v>28</v>
      </c>
      <c r="P108" s="152" t="s">
        <v>27</v>
      </c>
      <c r="Q108" s="152" t="s">
        <v>22</v>
      </c>
      <c r="R108" s="295"/>
    </row>
    <row r="109" spans="1:18" ht="67.5" customHeight="1">
      <c r="B109" s="331" t="s">
        <v>165</v>
      </c>
      <c r="C109" s="68" t="s">
        <v>166</v>
      </c>
      <c r="D109" s="53" t="s">
        <v>189</v>
      </c>
      <c r="E109" s="43" t="s">
        <v>27</v>
      </c>
      <c r="F109" s="53" t="s">
        <v>168</v>
      </c>
      <c r="G109" s="162">
        <v>1</v>
      </c>
      <c r="H109" s="162">
        <v>0.3</v>
      </c>
      <c r="I109" s="162">
        <v>0.35</v>
      </c>
      <c r="J109" s="162">
        <v>0.35</v>
      </c>
      <c r="K109" s="162">
        <v>0</v>
      </c>
      <c r="L109" s="162">
        <v>0</v>
      </c>
      <c r="M109" s="162">
        <v>0</v>
      </c>
      <c r="N109" s="162">
        <f>SUM(H109+I109+J109)</f>
        <v>0.99999999999999989</v>
      </c>
      <c r="O109" s="162">
        <f>N109-G109</f>
        <v>0</v>
      </c>
      <c r="P109" s="162">
        <f>N109/G109</f>
        <v>0.99999999999999989</v>
      </c>
      <c r="Q109" s="163" t="str">
        <f>IF(P109&lt;$AE$20,"T",IF(P109&lt;=$AF$20,"R",IF(P109&gt;$AG$20,"P")))</f>
        <v>P</v>
      </c>
      <c r="R109" s="36"/>
    </row>
    <row r="110" spans="1:18" ht="67.5" customHeight="1">
      <c r="B110" s="331"/>
      <c r="C110" s="68" t="s">
        <v>167</v>
      </c>
      <c r="D110" s="53" t="s">
        <v>190</v>
      </c>
      <c r="E110" s="43" t="s">
        <v>27</v>
      </c>
      <c r="F110" s="53" t="s">
        <v>169</v>
      </c>
      <c r="G110" s="162">
        <v>1</v>
      </c>
      <c r="H110" s="162">
        <v>0.3</v>
      </c>
      <c r="I110" s="162">
        <v>0.35</v>
      </c>
      <c r="J110" s="162">
        <v>0.35</v>
      </c>
      <c r="K110" s="162">
        <v>0</v>
      </c>
      <c r="L110" s="162">
        <v>0</v>
      </c>
      <c r="M110" s="162">
        <v>0</v>
      </c>
      <c r="N110" s="162">
        <f>SUM(H110:M110)</f>
        <v>0.99999999999999989</v>
      </c>
      <c r="O110" s="162">
        <f>N110-G110</f>
        <v>0</v>
      </c>
      <c r="P110" s="162">
        <f>N110/G110</f>
        <v>0.99999999999999989</v>
      </c>
      <c r="Q110" s="163" t="str">
        <f>IF(P110&lt;$AE$20,"T",IF(P110&lt;=$AF$20,"R",IF(P110&gt;$AG$20,"P")))</f>
        <v>P</v>
      </c>
      <c r="R110" s="36"/>
    </row>
    <row r="111" spans="1:18" ht="42.75" customHeight="1">
      <c r="B111" s="332" t="s">
        <v>251</v>
      </c>
      <c r="C111" s="335" t="s">
        <v>252</v>
      </c>
      <c r="D111" s="335" t="s">
        <v>324</v>
      </c>
      <c r="E111" s="275" t="s">
        <v>67</v>
      </c>
      <c r="F111" s="111" t="s">
        <v>292</v>
      </c>
      <c r="G111" s="278">
        <v>1</v>
      </c>
      <c r="H111" s="281">
        <v>0</v>
      </c>
      <c r="I111" s="281">
        <v>0</v>
      </c>
      <c r="J111" s="281">
        <v>0</v>
      </c>
      <c r="K111" s="263">
        <v>0</v>
      </c>
      <c r="L111" s="263">
        <v>0</v>
      </c>
      <c r="M111" s="263">
        <v>1</v>
      </c>
      <c r="N111" s="281">
        <f>SUM(H111:M113)</f>
        <v>1</v>
      </c>
      <c r="O111" s="281">
        <f>N111-G111</f>
        <v>0</v>
      </c>
      <c r="P111" s="266">
        <f>N111/G111</f>
        <v>1</v>
      </c>
      <c r="Q111" s="269" t="str">
        <f t="shared" ref="Q111" si="16">IF(P111&lt;$AE$20,"T",IF(P111&lt;=$AF$20,"R",IF(P111&gt;$AG$20,"P")))</f>
        <v>P</v>
      </c>
      <c r="R111" s="272"/>
    </row>
    <row r="112" spans="1:18" ht="33.75" customHeight="1">
      <c r="B112" s="333"/>
      <c r="C112" s="336"/>
      <c r="D112" s="336"/>
      <c r="E112" s="276"/>
      <c r="F112" s="111" t="s">
        <v>293</v>
      </c>
      <c r="G112" s="279"/>
      <c r="H112" s="282"/>
      <c r="I112" s="282"/>
      <c r="J112" s="282"/>
      <c r="K112" s="264"/>
      <c r="L112" s="264"/>
      <c r="M112" s="264"/>
      <c r="N112" s="282"/>
      <c r="O112" s="282"/>
      <c r="P112" s="267"/>
      <c r="Q112" s="270"/>
      <c r="R112" s="273"/>
    </row>
    <row r="113" spans="2:31" ht="27.75" customHeight="1">
      <c r="B113" s="334"/>
      <c r="C113" s="337"/>
      <c r="D113" s="337"/>
      <c r="E113" s="277"/>
      <c r="F113" s="111" t="s">
        <v>294</v>
      </c>
      <c r="G113" s="280"/>
      <c r="H113" s="283"/>
      <c r="I113" s="283"/>
      <c r="J113" s="283"/>
      <c r="K113" s="265"/>
      <c r="L113" s="265"/>
      <c r="M113" s="265"/>
      <c r="N113" s="283"/>
      <c r="O113" s="283"/>
      <c r="P113" s="268"/>
      <c r="Q113" s="271"/>
      <c r="R113" s="274"/>
    </row>
    <row r="114" spans="2:31" ht="42.75" customHeight="1">
      <c r="B114" s="335" t="s">
        <v>253</v>
      </c>
      <c r="C114" s="335" t="s">
        <v>254</v>
      </c>
      <c r="D114" s="335" t="s">
        <v>325</v>
      </c>
      <c r="E114" s="275" t="s">
        <v>67</v>
      </c>
      <c r="F114" s="111" t="s">
        <v>295</v>
      </c>
      <c r="G114" s="278">
        <v>2</v>
      </c>
      <c r="H114" s="281">
        <v>1</v>
      </c>
      <c r="I114" s="281">
        <v>0</v>
      </c>
      <c r="J114" s="281">
        <v>0</v>
      </c>
      <c r="K114" s="263"/>
      <c r="L114" s="263">
        <v>0</v>
      </c>
      <c r="M114" s="263">
        <v>1</v>
      </c>
      <c r="N114" s="281">
        <f>SUM(H114:M115)</f>
        <v>2</v>
      </c>
      <c r="O114" s="281">
        <f>N114-G114</f>
        <v>0</v>
      </c>
      <c r="P114" s="266">
        <f>N114/G114</f>
        <v>1</v>
      </c>
      <c r="Q114" s="269" t="str">
        <f t="shared" ref="Q114" si="17">IF(P114&lt;$AE$20,"T",IF(P114&lt;=$AF$20,"R",IF(P114&gt;$AG$20,"P")))</f>
        <v>P</v>
      </c>
      <c r="R114" s="347"/>
    </row>
    <row r="115" spans="2:31" ht="40.5" customHeight="1">
      <c r="B115" s="337"/>
      <c r="C115" s="337"/>
      <c r="D115" s="337"/>
      <c r="E115" s="277"/>
      <c r="F115" s="111" t="s">
        <v>296</v>
      </c>
      <c r="G115" s="280"/>
      <c r="H115" s="283"/>
      <c r="I115" s="283"/>
      <c r="J115" s="283"/>
      <c r="K115" s="264"/>
      <c r="L115" s="265"/>
      <c r="M115" s="264"/>
      <c r="N115" s="283"/>
      <c r="O115" s="283"/>
      <c r="P115" s="268"/>
      <c r="Q115" s="271"/>
      <c r="R115" s="348"/>
    </row>
    <row r="116" spans="2:31" ht="45" customHeight="1">
      <c r="B116" s="335" t="s">
        <v>255</v>
      </c>
      <c r="C116" s="335" t="s">
        <v>256</v>
      </c>
      <c r="D116" s="335" t="s">
        <v>326</v>
      </c>
      <c r="E116" s="275" t="s">
        <v>67</v>
      </c>
      <c r="F116" s="111" t="s">
        <v>298</v>
      </c>
      <c r="G116" s="278">
        <v>1</v>
      </c>
      <c r="H116" s="281">
        <v>0</v>
      </c>
      <c r="I116" s="281">
        <v>0</v>
      </c>
      <c r="J116" s="281">
        <v>0</v>
      </c>
      <c r="K116" s="263">
        <v>1</v>
      </c>
      <c r="L116" s="263">
        <v>0</v>
      </c>
      <c r="M116" s="263">
        <v>0</v>
      </c>
      <c r="N116" s="281">
        <f>SUM(H116:M117)</f>
        <v>1</v>
      </c>
      <c r="O116" s="281">
        <f>N116-G116</f>
        <v>0</v>
      </c>
      <c r="P116" s="266">
        <f>N116/G116</f>
        <v>1</v>
      </c>
      <c r="Q116" s="269" t="str">
        <f t="shared" ref="Q116:Q124" si="18">IF(P116&lt;$AE$20,"T",IF(P116&lt;=$AF$20,"R",IF(P116&gt;$AG$20,"P")))</f>
        <v>P</v>
      </c>
      <c r="R116" s="349"/>
    </row>
    <row r="117" spans="2:31" ht="42.75" customHeight="1">
      <c r="B117" s="337"/>
      <c r="C117" s="337"/>
      <c r="D117" s="337"/>
      <c r="E117" s="277"/>
      <c r="F117" s="111" t="s">
        <v>297</v>
      </c>
      <c r="G117" s="280"/>
      <c r="H117" s="283"/>
      <c r="I117" s="283"/>
      <c r="J117" s="283"/>
      <c r="K117" s="265"/>
      <c r="L117" s="265"/>
      <c r="M117" s="265"/>
      <c r="N117" s="283"/>
      <c r="O117" s="283"/>
      <c r="P117" s="268"/>
      <c r="Q117" s="271"/>
      <c r="R117" s="350"/>
    </row>
    <row r="118" spans="2:31" ht="67.5" customHeight="1">
      <c r="B118" s="222" t="s">
        <v>257</v>
      </c>
      <c r="C118" s="222" t="s">
        <v>258</v>
      </c>
      <c r="D118" s="222" t="s">
        <v>258</v>
      </c>
      <c r="E118" s="137" t="s">
        <v>67</v>
      </c>
      <c r="F118" s="111" t="s">
        <v>259</v>
      </c>
      <c r="G118" s="101">
        <v>1</v>
      </c>
      <c r="H118" s="102">
        <v>0</v>
      </c>
      <c r="I118" s="102">
        <v>0</v>
      </c>
      <c r="J118" s="102">
        <v>1</v>
      </c>
      <c r="K118" s="140">
        <v>0.15</v>
      </c>
      <c r="L118" s="140">
        <v>0</v>
      </c>
      <c r="M118" s="140">
        <v>0.25</v>
      </c>
      <c r="N118" s="102">
        <f>SUM(H118:M118)</f>
        <v>1.4</v>
      </c>
      <c r="O118" s="103">
        <f>N118-G118</f>
        <v>0.39999999999999991</v>
      </c>
      <c r="P118" s="94">
        <v>1</v>
      </c>
      <c r="Q118" s="74" t="str">
        <f t="shared" ref="Q118" si="19">IF(P118&lt;$AE$20,"T",IF(P118&lt;=$AF$20,"R",IF(P118&gt;$AG$20,"P")))</f>
        <v>P</v>
      </c>
      <c r="R118" s="114"/>
    </row>
    <row r="119" spans="2:31" ht="67.5" customHeight="1">
      <c r="B119" s="222" t="s">
        <v>260</v>
      </c>
      <c r="C119" s="222" t="s">
        <v>261</v>
      </c>
      <c r="D119" s="222" t="s">
        <v>319</v>
      </c>
      <c r="E119" s="137" t="s">
        <v>67</v>
      </c>
      <c r="F119" s="111" t="s">
        <v>262</v>
      </c>
      <c r="G119" s="82">
        <v>1</v>
      </c>
      <c r="H119" s="148">
        <v>0</v>
      </c>
      <c r="I119" s="148">
        <v>0</v>
      </c>
      <c r="J119" s="148">
        <v>0</v>
      </c>
      <c r="K119" s="82">
        <v>0.15</v>
      </c>
      <c r="L119" s="82">
        <v>0</v>
      </c>
      <c r="M119" s="82">
        <v>1</v>
      </c>
      <c r="N119" s="103">
        <f>SUM(H119:M119)</f>
        <v>1.1499999999999999</v>
      </c>
      <c r="O119" s="148">
        <f>M119-G119</f>
        <v>0</v>
      </c>
      <c r="P119" s="115">
        <f t="shared" ref="P119:P135" si="20">N119/G119</f>
        <v>1.1499999999999999</v>
      </c>
      <c r="Q119" s="45" t="str">
        <f t="shared" si="18"/>
        <v>P</v>
      </c>
      <c r="R119" s="223"/>
    </row>
    <row r="120" spans="2:31" ht="67.5" customHeight="1">
      <c r="B120" s="222" t="s">
        <v>263</v>
      </c>
      <c r="C120" s="222" t="s">
        <v>264</v>
      </c>
      <c r="D120" s="222" t="s">
        <v>320</v>
      </c>
      <c r="E120" s="137" t="s">
        <v>27</v>
      </c>
      <c r="F120" s="111" t="s">
        <v>265</v>
      </c>
      <c r="G120" s="243">
        <v>1</v>
      </c>
      <c r="H120" s="243">
        <v>0</v>
      </c>
      <c r="I120" s="243">
        <v>0</v>
      </c>
      <c r="J120" s="243">
        <v>0</v>
      </c>
      <c r="K120" s="82">
        <v>0.15</v>
      </c>
      <c r="L120" s="82">
        <v>0</v>
      </c>
      <c r="M120" s="82">
        <v>100</v>
      </c>
      <c r="N120" s="243">
        <v>1</v>
      </c>
      <c r="O120" s="243">
        <v>0</v>
      </c>
      <c r="P120" s="243">
        <f t="shared" si="20"/>
        <v>1</v>
      </c>
      <c r="Q120" s="45" t="str">
        <f t="shared" si="18"/>
        <v>P</v>
      </c>
      <c r="R120" s="223"/>
    </row>
    <row r="121" spans="2:31" ht="67.5" customHeight="1">
      <c r="B121" s="313" t="s">
        <v>170</v>
      </c>
      <c r="C121" s="224" t="s">
        <v>266</v>
      </c>
      <c r="D121" s="111" t="s">
        <v>321</v>
      </c>
      <c r="E121" s="137" t="s">
        <v>27</v>
      </c>
      <c r="F121" s="111" t="s">
        <v>269</v>
      </c>
      <c r="G121" s="243">
        <v>0.9</v>
      </c>
      <c r="H121" s="243">
        <v>0</v>
      </c>
      <c r="I121" s="243">
        <v>0</v>
      </c>
      <c r="J121" s="243">
        <v>0.45</v>
      </c>
      <c r="K121" s="248">
        <v>0.45</v>
      </c>
      <c r="L121" s="82">
        <v>0</v>
      </c>
      <c r="M121" s="82">
        <v>0.25</v>
      </c>
      <c r="N121" s="243">
        <f t="shared" ref="N121:N134" si="21">SUM(H121:M121)</f>
        <v>1.1499999999999999</v>
      </c>
      <c r="O121" s="243">
        <f>N121-G121</f>
        <v>0.24999999999999989</v>
      </c>
      <c r="P121" s="243">
        <f t="shared" si="20"/>
        <v>1.2777777777777777</v>
      </c>
      <c r="Q121" s="45" t="str">
        <f t="shared" si="18"/>
        <v>P</v>
      </c>
      <c r="R121" s="216"/>
    </row>
    <row r="122" spans="2:31" ht="54" customHeight="1">
      <c r="B122" s="340"/>
      <c r="C122" s="228" t="s">
        <v>204</v>
      </c>
      <c r="D122" s="125" t="s">
        <v>187</v>
      </c>
      <c r="E122" s="137" t="s">
        <v>67</v>
      </c>
      <c r="F122" s="139" t="s">
        <v>172</v>
      </c>
      <c r="G122" s="82">
        <v>0</v>
      </c>
      <c r="H122" s="82">
        <v>0.15</v>
      </c>
      <c r="I122" s="82">
        <v>0</v>
      </c>
      <c r="J122" s="82">
        <v>0</v>
      </c>
      <c r="K122" s="148">
        <v>0</v>
      </c>
      <c r="L122" s="82">
        <v>0</v>
      </c>
      <c r="M122" s="82">
        <v>0.25</v>
      </c>
      <c r="N122" s="82">
        <f t="shared" si="21"/>
        <v>0.4</v>
      </c>
      <c r="O122" s="82">
        <f>N122-G122</f>
        <v>0.4</v>
      </c>
      <c r="P122" s="243" t="e">
        <f t="shared" si="20"/>
        <v>#DIV/0!</v>
      </c>
      <c r="Q122" s="45" t="e">
        <f t="shared" ref="Q122:Q135" si="22">IF(P122&lt;$AE$20,"T",IF(P122&lt;=$AF$20,"R",IF(P122&gt;$AG$20,"P")))</f>
        <v>#DIV/0!</v>
      </c>
      <c r="R122" s="123" t="s">
        <v>332</v>
      </c>
    </row>
    <row r="123" spans="2:31" ht="54" customHeight="1">
      <c r="B123" s="340"/>
      <c r="C123" s="224" t="s">
        <v>267</v>
      </c>
      <c r="D123" s="111" t="s">
        <v>322</v>
      </c>
      <c r="E123" s="137" t="s">
        <v>27</v>
      </c>
      <c r="F123" s="224" t="s">
        <v>269</v>
      </c>
      <c r="G123" s="243">
        <v>0.9</v>
      </c>
      <c r="H123" s="243">
        <v>0</v>
      </c>
      <c r="I123" s="243">
        <v>0</v>
      </c>
      <c r="J123" s="243">
        <v>0.45</v>
      </c>
      <c r="K123" s="243">
        <v>0.45</v>
      </c>
      <c r="L123" s="243">
        <v>0</v>
      </c>
      <c r="M123" s="243">
        <v>0</v>
      </c>
      <c r="N123" s="243">
        <f t="shared" si="21"/>
        <v>0.9</v>
      </c>
      <c r="O123" s="243">
        <v>1</v>
      </c>
      <c r="P123" s="243">
        <f t="shared" si="20"/>
        <v>1</v>
      </c>
      <c r="Q123" s="45" t="str">
        <f t="shared" si="18"/>
        <v>P</v>
      </c>
      <c r="R123" s="125"/>
    </row>
    <row r="124" spans="2:31" ht="54" customHeight="1">
      <c r="B124" s="340"/>
      <c r="C124" s="224" t="s">
        <v>268</v>
      </c>
      <c r="D124" s="125" t="s">
        <v>323</v>
      </c>
      <c r="E124" s="112" t="s">
        <v>67</v>
      </c>
      <c r="F124" s="224" t="s">
        <v>269</v>
      </c>
      <c r="G124" s="112">
        <v>0</v>
      </c>
      <c r="H124" s="141">
        <v>0</v>
      </c>
      <c r="I124" s="141">
        <v>0</v>
      </c>
      <c r="J124" s="141">
        <v>0</v>
      </c>
      <c r="K124" s="140">
        <v>0</v>
      </c>
      <c r="L124" s="140">
        <v>0</v>
      </c>
      <c r="M124" s="140">
        <v>0</v>
      </c>
      <c r="N124" s="140">
        <f t="shared" si="21"/>
        <v>0</v>
      </c>
      <c r="O124" s="140">
        <f t="shared" ref="O124:O135" si="23">N124-G124</f>
        <v>0</v>
      </c>
      <c r="P124" s="243" t="e">
        <f t="shared" si="20"/>
        <v>#DIV/0!</v>
      </c>
      <c r="Q124" s="45" t="e">
        <f t="shared" si="18"/>
        <v>#DIV/0!</v>
      </c>
      <c r="R124" s="125" t="s">
        <v>332</v>
      </c>
    </row>
    <row r="125" spans="2:31" ht="57" customHeight="1">
      <c r="B125" s="314"/>
      <c r="C125" s="228" t="s">
        <v>171</v>
      </c>
      <c r="D125" s="125" t="s">
        <v>188</v>
      </c>
      <c r="E125" s="112" t="s">
        <v>67</v>
      </c>
      <c r="F125" s="139" t="s">
        <v>172</v>
      </c>
      <c r="G125" s="112">
        <v>0</v>
      </c>
      <c r="H125" s="141">
        <v>0</v>
      </c>
      <c r="I125" s="141">
        <v>0</v>
      </c>
      <c r="J125" s="141">
        <v>0</v>
      </c>
      <c r="K125" s="141">
        <v>0</v>
      </c>
      <c r="L125" s="141">
        <v>0</v>
      </c>
      <c r="M125" s="141">
        <v>0</v>
      </c>
      <c r="N125" s="140">
        <f t="shared" si="21"/>
        <v>0</v>
      </c>
      <c r="O125" s="140">
        <f t="shared" si="23"/>
        <v>0</v>
      </c>
      <c r="P125" s="243" t="e">
        <f t="shared" si="20"/>
        <v>#DIV/0!</v>
      </c>
      <c r="Q125" s="45" t="e">
        <f t="shared" si="22"/>
        <v>#DIV/0!</v>
      </c>
      <c r="R125" s="223" t="s">
        <v>330</v>
      </c>
    </row>
    <row r="126" spans="2:31" ht="57" customHeight="1">
      <c r="B126" s="221" t="s">
        <v>270</v>
      </c>
      <c r="C126" s="222" t="s">
        <v>271</v>
      </c>
      <c r="D126" s="125" t="s">
        <v>305</v>
      </c>
      <c r="E126" s="112" t="s">
        <v>27</v>
      </c>
      <c r="F126" s="209" t="s">
        <v>272</v>
      </c>
      <c r="G126" s="137">
        <v>0</v>
      </c>
      <c r="H126" s="137">
        <v>0</v>
      </c>
      <c r="I126" s="137">
        <v>0</v>
      </c>
      <c r="J126" s="137">
        <v>0</v>
      </c>
      <c r="K126" s="137">
        <v>0</v>
      </c>
      <c r="L126" s="137">
        <v>0</v>
      </c>
      <c r="M126" s="137">
        <v>0</v>
      </c>
      <c r="N126" s="137">
        <f t="shared" si="21"/>
        <v>0</v>
      </c>
      <c r="O126" s="137">
        <f t="shared" si="23"/>
        <v>0</v>
      </c>
      <c r="P126" s="137" t="e">
        <f t="shared" si="20"/>
        <v>#DIV/0!</v>
      </c>
      <c r="Q126" s="45" t="e">
        <f t="shared" ref="Q126" si="24">IF(P126&lt;$AE$20,"T",IF(P126&lt;=$AF$20,"R",IF(P126&gt;$AG$20,"P")))</f>
        <v>#DIV/0!</v>
      </c>
      <c r="R126" s="229" t="s">
        <v>330</v>
      </c>
    </row>
    <row r="127" spans="2:31" ht="51" customHeight="1">
      <c r="B127" s="166" t="s">
        <v>173</v>
      </c>
      <c r="C127" s="167" t="s">
        <v>174</v>
      </c>
      <c r="D127" s="111" t="s">
        <v>198</v>
      </c>
      <c r="E127" s="112" t="s">
        <v>27</v>
      </c>
      <c r="F127" s="142" t="s">
        <v>175</v>
      </c>
      <c r="G127" s="137">
        <v>0</v>
      </c>
      <c r="H127" s="137">
        <v>0</v>
      </c>
      <c r="I127" s="137">
        <v>0</v>
      </c>
      <c r="J127" s="137">
        <v>0</v>
      </c>
      <c r="K127" s="137">
        <v>0</v>
      </c>
      <c r="L127" s="137">
        <v>0</v>
      </c>
      <c r="M127" s="137">
        <v>0</v>
      </c>
      <c r="N127" s="137">
        <f t="shared" si="21"/>
        <v>0</v>
      </c>
      <c r="O127" s="137">
        <f t="shared" si="23"/>
        <v>0</v>
      </c>
      <c r="P127" s="137" t="e">
        <f t="shared" si="20"/>
        <v>#DIV/0!</v>
      </c>
      <c r="Q127" s="45" t="e">
        <f t="shared" si="22"/>
        <v>#DIV/0!</v>
      </c>
      <c r="R127" s="149" t="s">
        <v>221</v>
      </c>
      <c r="AE127" s="72"/>
    </row>
    <row r="128" spans="2:31" ht="51" customHeight="1">
      <c r="B128" s="142" t="s">
        <v>273</v>
      </c>
      <c r="C128" s="146" t="s">
        <v>274</v>
      </c>
      <c r="D128" s="111" t="s">
        <v>306</v>
      </c>
      <c r="E128" s="112" t="s">
        <v>27</v>
      </c>
      <c r="F128" s="111" t="s">
        <v>275</v>
      </c>
      <c r="G128" s="243">
        <v>1</v>
      </c>
      <c r="H128" s="243">
        <v>0</v>
      </c>
      <c r="I128" s="243">
        <v>0</v>
      </c>
      <c r="J128" s="243">
        <v>0</v>
      </c>
      <c r="K128" s="243">
        <v>0.5</v>
      </c>
      <c r="L128" s="243">
        <v>0.25</v>
      </c>
      <c r="M128" s="243">
        <v>0.25</v>
      </c>
      <c r="N128" s="243">
        <f t="shared" si="21"/>
        <v>1</v>
      </c>
      <c r="O128" s="243">
        <f t="shared" si="23"/>
        <v>0</v>
      </c>
      <c r="P128" s="243">
        <f t="shared" si="20"/>
        <v>1</v>
      </c>
      <c r="Q128" s="45" t="str">
        <f t="shared" si="22"/>
        <v>P</v>
      </c>
      <c r="R128" s="105"/>
      <c r="AE128" s="72"/>
    </row>
    <row r="129" spans="2:19" ht="67.5" customHeight="1">
      <c r="B129" s="53" t="s">
        <v>176</v>
      </c>
      <c r="C129" s="68" t="s">
        <v>209</v>
      </c>
      <c r="D129" s="111" t="s">
        <v>210</v>
      </c>
      <c r="E129" s="112" t="s">
        <v>27</v>
      </c>
      <c r="F129" s="142" t="s">
        <v>177</v>
      </c>
      <c r="G129" s="243">
        <v>1</v>
      </c>
      <c r="H129" s="243">
        <v>0.1</v>
      </c>
      <c r="I129" s="243">
        <v>0.15</v>
      </c>
      <c r="J129" s="243">
        <v>0.25</v>
      </c>
      <c r="K129" s="243">
        <v>0.1</v>
      </c>
      <c r="L129" s="243">
        <v>0.15</v>
      </c>
      <c r="M129" s="243">
        <v>0.25</v>
      </c>
      <c r="N129" s="243">
        <f t="shared" si="21"/>
        <v>1</v>
      </c>
      <c r="O129" s="243">
        <f t="shared" si="23"/>
        <v>0</v>
      </c>
      <c r="P129" s="243">
        <f t="shared" si="20"/>
        <v>1</v>
      </c>
      <c r="Q129" s="45" t="str">
        <f t="shared" si="22"/>
        <v>P</v>
      </c>
      <c r="R129" s="149"/>
      <c r="S129" s="73"/>
    </row>
    <row r="130" spans="2:19" ht="53.25" customHeight="1">
      <c r="B130" s="53" t="s">
        <v>178</v>
      </c>
      <c r="C130" s="167" t="s">
        <v>179</v>
      </c>
      <c r="D130" s="111" t="s">
        <v>199</v>
      </c>
      <c r="E130" s="112" t="s">
        <v>27</v>
      </c>
      <c r="F130" s="111" t="s">
        <v>200</v>
      </c>
      <c r="G130" s="243">
        <v>0.5</v>
      </c>
      <c r="H130" s="243">
        <v>0.05</v>
      </c>
      <c r="I130" s="243">
        <v>0.15</v>
      </c>
      <c r="J130" s="243">
        <v>0.05</v>
      </c>
      <c r="K130" s="243">
        <v>0.05</v>
      </c>
      <c r="L130" s="243">
        <v>0.15</v>
      </c>
      <c r="M130" s="243">
        <v>0.05</v>
      </c>
      <c r="N130" s="243">
        <f t="shared" si="21"/>
        <v>0.49999999999999994</v>
      </c>
      <c r="O130" s="243">
        <f t="shared" si="23"/>
        <v>0</v>
      </c>
      <c r="P130" s="243">
        <f t="shared" si="20"/>
        <v>0.99999999999999989</v>
      </c>
      <c r="Q130" s="45" t="str">
        <f t="shared" si="22"/>
        <v>P</v>
      </c>
      <c r="R130" s="143"/>
    </row>
    <row r="131" spans="2:19" ht="57" customHeight="1">
      <c r="B131" s="68" t="s">
        <v>180</v>
      </c>
      <c r="C131" s="68" t="s">
        <v>181</v>
      </c>
      <c r="D131" s="136" t="s">
        <v>186</v>
      </c>
      <c r="E131" s="112" t="s">
        <v>27</v>
      </c>
      <c r="F131" s="111" t="s">
        <v>182</v>
      </c>
      <c r="G131" s="243">
        <v>0.5</v>
      </c>
      <c r="H131" s="243">
        <v>0.09</v>
      </c>
      <c r="I131" s="243">
        <v>0.02</v>
      </c>
      <c r="J131" s="243">
        <v>0.14000000000000001</v>
      </c>
      <c r="K131" s="243">
        <v>0.03</v>
      </c>
      <c r="L131" s="243">
        <v>0.08</v>
      </c>
      <c r="M131" s="243">
        <v>0.14000000000000001</v>
      </c>
      <c r="N131" s="243">
        <f t="shared" si="21"/>
        <v>0.5</v>
      </c>
      <c r="O131" s="243">
        <f t="shared" si="23"/>
        <v>0</v>
      </c>
      <c r="P131" s="243">
        <f t="shared" si="20"/>
        <v>1</v>
      </c>
      <c r="Q131" s="45" t="str">
        <f t="shared" si="22"/>
        <v>P</v>
      </c>
      <c r="R131" s="136" t="s">
        <v>222</v>
      </c>
    </row>
    <row r="132" spans="2:19" ht="39.75" customHeight="1">
      <c r="B132" s="165" t="s">
        <v>183</v>
      </c>
      <c r="C132" s="68" t="s">
        <v>184</v>
      </c>
      <c r="D132" s="136" t="s">
        <v>186</v>
      </c>
      <c r="E132" s="112" t="s">
        <v>27</v>
      </c>
      <c r="F132" s="111" t="s">
        <v>185</v>
      </c>
      <c r="G132" s="243">
        <v>0.5</v>
      </c>
      <c r="H132" s="243">
        <v>7.0000000000000007E-2</v>
      </c>
      <c r="I132" s="243">
        <v>0.09</v>
      </c>
      <c r="J132" s="243">
        <v>0.09</v>
      </c>
      <c r="K132" s="243">
        <v>7.0000000000000007E-2</v>
      </c>
      <c r="L132" s="243">
        <v>0.09</v>
      </c>
      <c r="M132" s="243">
        <v>0.09</v>
      </c>
      <c r="N132" s="243">
        <f t="shared" si="21"/>
        <v>0.5</v>
      </c>
      <c r="O132" s="243">
        <f t="shared" si="23"/>
        <v>0</v>
      </c>
      <c r="P132" s="243">
        <f t="shared" si="20"/>
        <v>1</v>
      </c>
      <c r="Q132" s="45" t="str">
        <f t="shared" si="22"/>
        <v>P</v>
      </c>
      <c r="R132" s="143"/>
    </row>
    <row r="133" spans="2:19" ht="60">
      <c r="B133" s="111" t="s">
        <v>276</v>
      </c>
      <c r="C133" s="111" t="s">
        <v>277</v>
      </c>
      <c r="D133" s="111" t="s">
        <v>309</v>
      </c>
      <c r="E133" s="112" t="s">
        <v>27</v>
      </c>
      <c r="F133" s="111" t="s">
        <v>279</v>
      </c>
      <c r="G133" s="243">
        <v>0.66</v>
      </c>
      <c r="H133" s="243">
        <v>0.12</v>
      </c>
      <c r="I133" s="243">
        <v>0.11</v>
      </c>
      <c r="J133" s="243">
        <v>0.1</v>
      </c>
      <c r="K133" s="243">
        <v>0.1</v>
      </c>
      <c r="L133" s="243">
        <v>0.11</v>
      </c>
      <c r="M133" s="243">
        <v>0.12</v>
      </c>
      <c r="N133" s="243">
        <f t="shared" si="21"/>
        <v>0.65999999999999992</v>
      </c>
      <c r="O133" s="243">
        <f t="shared" si="23"/>
        <v>0</v>
      </c>
      <c r="P133" s="243">
        <f t="shared" si="20"/>
        <v>0.99999999999999978</v>
      </c>
      <c r="Q133" s="45" t="str">
        <f t="shared" si="22"/>
        <v>P</v>
      </c>
      <c r="R133" s="161"/>
    </row>
    <row r="134" spans="2:19" ht="49.5" customHeight="1">
      <c r="B134" s="111" t="s">
        <v>280</v>
      </c>
      <c r="C134" s="111" t="s">
        <v>281</v>
      </c>
      <c r="D134" s="111" t="s">
        <v>310</v>
      </c>
      <c r="E134" s="112" t="s">
        <v>27</v>
      </c>
      <c r="F134" s="111" t="s">
        <v>278</v>
      </c>
      <c r="G134" s="243">
        <v>0.66</v>
      </c>
      <c r="H134" s="243">
        <v>0.11</v>
      </c>
      <c r="I134" s="243">
        <v>0.11</v>
      </c>
      <c r="J134" s="243">
        <v>0.11</v>
      </c>
      <c r="K134" s="243">
        <v>0.1</v>
      </c>
      <c r="L134" s="243">
        <v>0.11</v>
      </c>
      <c r="M134" s="243">
        <v>0.12</v>
      </c>
      <c r="N134" s="243">
        <f t="shared" si="21"/>
        <v>0.66</v>
      </c>
      <c r="O134" s="243">
        <f t="shared" si="23"/>
        <v>0</v>
      </c>
      <c r="P134" s="243">
        <f t="shared" si="20"/>
        <v>1</v>
      </c>
      <c r="Q134" s="45" t="str">
        <f t="shared" si="22"/>
        <v>P</v>
      </c>
      <c r="R134" s="161"/>
    </row>
    <row r="135" spans="2:19" ht="49.5" customHeight="1">
      <c r="B135" s="341" t="s">
        <v>282</v>
      </c>
      <c r="C135" s="332" t="s">
        <v>283</v>
      </c>
      <c r="D135" s="332" t="s">
        <v>311</v>
      </c>
      <c r="E135" s="327" t="s">
        <v>27</v>
      </c>
      <c r="F135" s="111" t="s">
        <v>284</v>
      </c>
      <c r="G135" s="261">
        <v>0.8</v>
      </c>
      <c r="H135" s="261">
        <v>0.1</v>
      </c>
      <c r="I135" s="261">
        <v>0.05</v>
      </c>
      <c r="J135" s="261">
        <v>0.05</v>
      </c>
      <c r="K135" s="261">
        <v>0.2</v>
      </c>
      <c r="L135" s="261">
        <v>0.2</v>
      </c>
      <c r="M135" s="261">
        <v>0.2</v>
      </c>
      <c r="N135" s="261">
        <f>SUM(H135:M136)</f>
        <v>0.8</v>
      </c>
      <c r="O135" s="261">
        <f t="shared" si="23"/>
        <v>0</v>
      </c>
      <c r="P135" s="261">
        <f t="shared" si="20"/>
        <v>1</v>
      </c>
      <c r="Q135" s="343" t="str">
        <f t="shared" si="22"/>
        <v>P</v>
      </c>
      <c r="R135" s="345"/>
    </row>
    <row r="136" spans="2:19" ht="30">
      <c r="B136" s="342"/>
      <c r="C136" s="334"/>
      <c r="D136" s="334"/>
      <c r="E136" s="328"/>
      <c r="F136" s="111" t="s">
        <v>285</v>
      </c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344"/>
      <c r="R136" s="346"/>
    </row>
    <row r="137" spans="2:19" ht="60">
      <c r="B137" s="111" t="s">
        <v>286</v>
      </c>
      <c r="C137" s="220" t="s">
        <v>287</v>
      </c>
      <c r="D137" s="220" t="s">
        <v>312</v>
      </c>
      <c r="E137" s="112" t="s">
        <v>27</v>
      </c>
      <c r="F137" s="111" t="s">
        <v>288</v>
      </c>
      <c r="G137" s="243">
        <v>0.8</v>
      </c>
      <c r="H137" s="243">
        <v>0.1</v>
      </c>
      <c r="I137" s="243">
        <v>0.05</v>
      </c>
      <c r="J137" s="243">
        <v>0.05</v>
      </c>
      <c r="K137" s="243">
        <v>0</v>
      </c>
      <c r="L137" s="243">
        <v>0.1</v>
      </c>
      <c r="M137" s="243">
        <v>0.5</v>
      </c>
      <c r="N137" s="243">
        <f>SUM(H137:M137)</f>
        <v>0.8</v>
      </c>
      <c r="O137" s="243">
        <f>N137-G137</f>
        <v>0</v>
      </c>
      <c r="P137" s="243">
        <f>N137/G137</f>
        <v>1</v>
      </c>
      <c r="Q137" s="45" t="str">
        <f t="shared" ref="Q137:Q138" si="25">IF(P137&lt;$AE$20,"T",IF(P137&lt;=$AF$20,"R",IF(P137&gt;$AG$20,"P")))</f>
        <v>P</v>
      </c>
      <c r="R137" s="161"/>
    </row>
    <row r="138" spans="2:19" ht="60">
      <c r="B138" s="111" t="s">
        <v>290</v>
      </c>
      <c r="C138" s="220" t="s">
        <v>289</v>
      </c>
      <c r="D138" s="220" t="s">
        <v>313</v>
      </c>
      <c r="E138" s="112" t="s">
        <v>27</v>
      </c>
      <c r="F138" s="111" t="s">
        <v>291</v>
      </c>
      <c r="G138" s="243">
        <v>0.93</v>
      </c>
      <c r="H138" s="243">
        <v>0.1</v>
      </c>
      <c r="I138" s="243">
        <v>0.11</v>
      </c>
      <c r="J138" s="243">
        <v>0.12</v>
      </c>
      <c r="K138" s="243">
        <v>0.2</v>
      </c>
      <c r="L138" s="243">
        <v>0.2</v>
      </c>
      <c r="M138" s="243">
        <v>0.2</v>
      </c>
      <c r="N138" s="243">
        <f>SUM(H138:M138)</f>
        <v>0.92999999999999994</v>
      </c>
      <c r="O138" s="243">
        <f>N138-G138</f>
        <v>0</v>
      </c>
      <c r="P138" s="243">
        <f>N138/G138</f>
        <v>0.99999999999999989</v>
      </c>
      <c r="Q138" s="45" t="str">
        <f t="shared" si="25"/>
        <v>P</v>
      </c>
      <c r="R138" s="161"/>
    </row>
  </sheetData>
  <mergeCells count="126">
    <mergeCell ref="O135:O136"/>
    <mergeCell ref="P135:P136"/>
    <mergeCell ref="Q135:Q136"/>
    <mergeCell ref="R135:R136"/>
    <mergeCell ref="N114:N115"/>
    <mergeCell ref="O114:O115"/>
    <mergeCell ref="E114:E115"/>
    <mergeCell ref="G114:G115"/>
    <mergeCell ref="P114:P115"/>
    <mergeCell ref="Q114:Q115"/>
    <mergeCell ref="R114:R115"/>
    <mergeCell ref="O116:O117"/>
    <mergeCell ref="P116:P117"/>
    <mergeCell ref="Q116:Q117"/>
    <mergeCell ref="R116:R117"/>
    <mergeCell ref="H114:H115"/>
    <mergeCell ref="I114:I115"/>
    <mergeCell ref="J114:J115"/>
    <mergeCell ref="E116:E117"/>
    <mergeCell ref="G116:G117"/>
    <mergeCell ref="H116:H117"/>
    <mergeCell ref="I116:I117"/>
    <mergeCell ref="J116:J117"/>
    <mergeCell ref="N116:N117"/>
    <mergeCell ref="G135:G136"/>
    <mergeCell ref="H135:H136"/>
    <mergeCell ref="I135:I136"/>
    <mergeCell ref="J135:J136"/>
    <mergeCell ref="N135:N136"/>
    <mergeCell ref="E135:E136"/>
    <mergeCell ref="B86:B87"/>
    <mergeCell ref="B109:B110"/>
    <mergeCell ref="B111:B113"/>
    <mergeCell ref="C111:C113"/>
    <mergeCell ref="D111:D113"/>
    <mergeCell ref="B88:B90"/>
    <mergeCell ref="B121:B125"/>
    <mergeCell ref="B135:B136"/>
    <mergeCell ref="C135:C136"/>
    <mergeCell ref="D135:D136"/>
    <mergeCell ref="B114:B115"/>
    <mergeCell ref="C114:C115"/>
    <mergeCell ref="D114:D115"/>
    <mergeCell ref="B116:B117"/>
    <mergeCell ref="C116:C117"/>
    <mergeCell ref="D116:D117"/>
    <mergeCell ref="K114:K115"/>
    <mergeCell ref="K116:K117"/>
    <mergeCell ref="B12:R12"/>
    <mergeCell ref="O4:R4"/>
    <mergeCell ref="N5:R5"/>
    <mergeCell ref="B10:R10"/>
    <mergeCell ref="B11:R11"/>
    <mergeCell ref="B31:R31"/>
    <mergeCell ref="B14:R14"/>
    <mergeCell ref="B15:R15"/>
    <mergeCell ref="B16:R16"/>
    <mergeCell ref="B17:R17"/>
    <mergeCell ref="B18:G18"/>
    <mergeCell ref="H18:N18"/>
    <mergeCell ref="O18:Q18"/>
    <mergeCell ref="R18:R19"/>
    <mergeCell ref="B22:B23"/>
    <mergeCell ref="C22:C23"/>
    <mergeCell ref="B28:R28"/>
    <mergeCell ref="B29:R29"/>
    <mergeCell ref="B30:R30"/>
    <mergeCell ref="R57:R58"/>
    <mergeCell ref="B32:G32"/>
    <mergeCell ref="H32:N32"/>
    <mergeCell ref="O32:Q32"/>
    <mergeCell ref="R32:R33"/>
    <mergeCell ref="B39:R39"/>
    <mergeCell ref="B40:R40"/>
    <mergeCell ref="B41:G41"/>
    <mergeCell ref="H41:N41"/>
    <mergeCell ref="O41:Q41"/>
    <mergeCell ref="R41:R42"/>
    <mergeCell ref="B48:B49"/>
    <mergeCell ref="H57:N57"/>
    <mergeCell ref="O57:Q57"/>
    <mergeCell ref="H84:N84"/>
    <mergeCell ref="O84:Q84"/>
    <mergeCell ref="R84:R85"/>
    <mergeCell ref="H68:N68"/>
    <mergeCell ref="O68:Q68"/>
    <mergeCell ref="R68:R69"/>
    <mergeCell ref="B71:B72"/>
    <mergeCell ref="B74:B75"/>
    <mergeCell ref="B80:R80"/>
    <mergeCell ref="B81:R81"/>
    <mergeCell ref="B82:R82"/>
    <mergeCell ref="H100:N100"/>
    <mergeCell ref="O100:Q100"/>
    <mergeCell ref="R100:R101"/>
    <mergeCell ref="B106:R106"/>
    <mergeCell ref="H107:N107"/>
    <mergeCell ref="O107:Q107"/>
    <mergeCell ref="R107:R108"/>
    <mergeCell ref="N111:N113"/>
    <mergeCell ref="O111:O113"/>
    <mergeCell ref="K111:K113"/>
    <mergeCell ref="O2:R3"/>
    <mergeCell ref="B98:R98"/>
    <mergeCell ref="B97:R97"/>
    <mergeCell ref="B96:R96"/>
    <mergeCell ref="B66:R66"/>
    <mergeCell ref="B65:R65"/>
    <mergeCell ref="B64:R64"/>
    <mergeCell ref="K135:K136"/>
    <mergeCell ref="L111:L113"/>
    <mergeCell ref="L114:L115"/>
    <mergeCell ref="L116:L117"/>
    <mergeCell ref="L135:L136"/>
    <mergeCell ref="M111:M113"/>
    <mergeCell ref="M114:M115"/>
    <mergeCell ref="M116:M117"/>
    <mergeCell ref="M135:M136"/>
    <mergeCell ref="P111:P113"/>
    <mergeCell ref="Q111:Q113"/>
    <mergeCell ref="R111:R113"/>
    <mergeCell ref="E111:E113"/>
    <mergeCell ref="G111:G113"/>
    <mergeCell ref="H111:H113"/>
    <mergeCell ref="I111:I113"/>
    <mergeCell ref="J111:J113"/>
  </mergeCells>
  <conditionalFormatting sqref="Q123:Q124 Q20:Q24">
    <cfRule type="containsText" dxfId="95" priority="170" stopIfTrue="1" operator="containsText" text="P">
      <formula>NOT(ISERROR(SEARCH("P",Q20)))</formula>
    </cfRule>
    <cfRule type="containsText" dxfId="94" priority="171" stopIfTrue="1" operator="containsText" text="R">
      <formula>NOT(ISERROR(SEARCH("R",Q20)))</formula>
    </cfRule>
    <cfRule type="containsText" dxfId="93" priority="172" operator="containsText" text="T">
      <formula>NOT(ISERROR(SEARCH("T",Q20)))</formula>
    </cfRule>
  </conditionalFormatting>
  <conditionalFormatting sqref="Q34:Q38">
    <cfRule type="containsText" dxfId="92" priority="166" stopIfTrue="1" operator="containsText" text="P">
      <formula>NOT(ISERROR(SEARCH("P",Q34)))</formula>
    </cfRule>
    <cfRule type="containsText" dxfId="91" priority="167" stopIfTrue="1" operator="containsText" text="R">
      <formula>NOT(ISERROR(SEARCH("R",Q34)))</formula>
    </cfRule>
    <cfRule type="containsText" dxfId="90" priority="168" operator="containsText" text="T">
      <formula>NOT(ISERROR(SEARCH("T",Q34)))</formula>
    </cfRule>
  </conditionalFormatting>
  <conditionalFormatting sqref="Q35:Q38">
    <cfRule type="iconSet" priority="169">
      <iconSet iconSet="3Symbols2">
        <cfvo type="percent" val="0"/>
        <cfvo type="percent" val="0.74"/>
        <cfvo type="percent" val="0.85"/>
      </iconSet>
    </cfRule>
  </conditionalFormatting>
  <conditionalFormatting sqref="Q36:Q38">
    <cfRule type="containsText" dxfId="89" priority="163" stopIfTrue="1" operator="containsText" text="P">
      <formula>NOT(ISERROR(SEARCH("P",Q36)))</formula>
    </cfRule>
    <cfRule type="containsText" dxfId="88" priority="164" stopIfTrue="1" operator="containsText" text="R">
      <formula>NOT(ISERROR(SEARCH("R",Q36)))</formula>
    </cfRule>
    <cfRule type="containsText" dxfId="87" priority="165" operator="containsText" text="T">
      <formula>NOT(ISERROR(SEARCH("T",Q36)))</formula>
    </cfRule>
  </conditionalFormatting>
  <conditionalFormatting sqref="Q36:Q38">
    <cfRule type="iconSet" priority="162">
      <iconSet iconSet="3Symbols2">
        <cfvo type="percent" val="0"/>
        <cfvo type="percent" val="0.74"/>
        <cfvo type="percent" val="0.85"/>
      </iconSet>
    </cfRule>
  </conditionalFormatting>
  <conditionalFormatting sqref="Q61">
    <cfRule type="containsText" dxfId="86" priority="155" stopIfTrue="1" operator="containsText" text="P">
      <formula>NOT(ISERROR(SEARCH("P",Q61)))</formula>
    </cfRule>
    <cfRule type="containsText" dxfId="85" priority="156" stopIfTrue="1" operator="containsText" text="R">
      <formula>NOT(ISERROR(SEARCH("R",Q61)))</formula>
    </cfRule>
    <cfRule type="containsText" dxfId="84" priority="157" operator="containsText" text="T">
      <formula>NOT(ISERROR(SEARCH("T",Q61)))</formula>
    </cfRule>
  </conditionalFormatting>
  <conditionalFormatting sqref="Q59:Q61">
    <cfRule type="containsText" dxfId="83" priority="158" stopIfTrue="1" operator="containsText" text="P">
      <formula>NOT(ISERROR(SEARCH("P",Q59)))</formula>
    </cfRule>
    <cfRule type="containsText" dxfId="82" priority="159" stopIfTrue="1" operator="containsText" text="R">
      <formula>NOT(ISERROR(SEARCH("R",Q59)))</formula>
    </cfRule>
    <cfRule type="containsText" dxfId="81" priority="160" operator="containsText" text="T">
      <formula>NOT(ISERROR(SEARCH("T",Q59)))</formula>
    </cfRule>
  </conditionalFormatting>
  <conditionalFormatting sqref="Q60:Q61">
    <cfRule type="iconSet" priority="161">
      <iconSet iconSet="3Symbols2">
        <cfvo type="percent" val="0"/>
        <cfvo type="percent" val="0.74"/>
        <cfvo type="percent" val="0.85"/>
      </iconSet>
    </cfRule>
  </conditionalFormatting>
  <conditionalFormatting sqref="Q61">
    <cfRule type="iconSet" priority="154">
      <iconSet iconSet="3Symbols2">
        <cfvo type="percent" val="0"/>
        <cfvo type="percent" val="0.74"/>
        <cfvo type="percent" val="0.85"/>
      </iconSet>
    </cfRule>
  </conditionalFormatting>
  <conditionalFormatting sqref="Q20:Q24">
    <cfRule type="containsText" dxfId="80" priority="151" stopIfTrue="1" operator="containsText" text="P">
      <formula>NOT(ISERROR(SEARCH("P",Q20)))</formula>
    </cfRule>
    <cfRule type="containsText" dxfId="79" priority="152" stopIfTrue="1" operator="containsText" text="R">
      <formula>NOT(ISERROR(SEARCH("R",Q20)))</formula>
    </cfRule>
    <cfRule type="containsText" dxfId="78" priority="153" operator="containsText" text="T">
      <formula>NOT(ISERROR(SEARCH("T",Q20)))</formula>
    </cfRule>
  </conditionalFormatting>
  <conditionalFormatting sqref="Q20:Q24">
    <cfRule type="iconSet" priority="150">
      <iconSet iconSet="3Symbols2">
        <cfvo type="percent" val="0"/>
        <cfvo type="percent" val="0.74"/>
        <cfvo type="percent" val="0.85"/>
      </iconSet>
    </cfRule>
  </conditionalFormatting>
  <conditionalFormatting sqref="Q88:Q91">
    <cfRule type="containsText" dxfId="77" priority="147" stopIfTrue="1" operator="containsText" text="P">
      <formula>NOT(ISERROR(SEARCH("P",Q88)))</formula>
    </cfRule>
    <cfRule type="containsText" dxfId="76" priority="148" stopIfTrue="1" operator="containsText" text="R">
      <formula>NOT(ISERROR(SEARCH("R",Q88)))</formula>
    </cfRule>
    <cfRule type="containsText" dxfId="75" priority="149" operator="containsText" text="T">
      <formula>NOT(ISERROR(SEARCH("T",Q88)))</formula>
    </cfRule>
  </conditionalFormatting>
  <conditionalFormatting sqref="Q103:Q104">
    <cfRule type="containsText" dxfId="74" priority="144" stopIfTrue="1" operator="containsText" text="P">
      <formula>NOT(ISERROR(SEARCH("P",Q103)))</formula>
    </cfRule>
    <cfRule type="containsText" dxfId="73" priority="145" stopIfTrue="1" operator="containsText" text="R">
      <formula>NOT(ISERROR(SEARCH("R",Q103)))</formula>
    </cfRule>
    <cfRule type="containsText" dxfId="72" priority="146" operator="containsText" text="T">
      <formula>NOT(ISERROR(SEARCH("T",Q103)))</formula>
    </cfRule>
  </conditionalFormatting>
  <conditionalFormatting sqref="Q43:Q50 Q53:Q54">
    <cfRule type="containsText" dxfId="71" priority="140" stopIfTrue="1" operator="containsText" text="P">
      <formula>NOT(ISERROR(SEARCH("P",Q43)))</formula>
    </cfRule>
    <cfRule type="containsText" dxfId="70" priority="141" stopIfTrue="1" operator="containsText" text="R">
      <formula>NOT(ISERROR(SEARCH("R",Q43)))</formula>
    </cfRule>
    <cfRule type="containsText" dxfId="69" priority="142" operator="containsText" text="T">
      <formula>NOT(ISERROR(SEARCH("T",Q43)))</formula>
    </cfRule>
  </conditionalFormatting>
  <conditionalFormatting sqref="Q54">
    <cfRule type="iconSet" priority="143">
      <iconSet iconSet="3Symbols2">
        <cfvo type="percent" val="0"/>
        <cfvo type="percent" val="0.74"/>
        <cfvo type="percent" val="0.85"/>
      </iconSet>
    </cfRule>
  </conditionalFormatting>
  <conditionalFormatting sqref="Q109:Q110 Q122 Q129:Q132 Q125:Q127">
    <cfRule type="containsText" dxfId="68" priority="137" stopIfTrue="1" operator="containsText" text="P">
      <formula>NOT(ISERROR(SEARCH("P",Q109)))</formula>
    </cfRule>
    <cfRule type="containsText" dxfId="67" priority="138" stopIfTrue="1" operator="containsText" text="R">
      <formula>NOT(ISERROR(SEARCH("R",Q109)))</formula>
    </cfRule>
    <cfRule type="containsText" dxfId="66" priority="139" operator="containsText" text="T">
      <formula>NOT(ISERROR(SEARCH("T",Q109)))</formula>
    </cfRule>
  </conditionalFormatting>
  <conditionalFormatting sqref="Q102">
    <cfRule type="containsText" dxfId="65" priority="131" stopIfTrue="1" operator="containsText" text="P">
      <formula>NOT(ISERROR(SEARCH("P",Q102)))</formula>
    </cfRule>
    <cfRule type="containsText" dxfId="64" priority="132" stopIfTrue="1" operator="containsText" text="R">
      <formula>NOT(ISERROR(SEARCH("R",Q102)))</formula>
    </cfRule>
    <cfRule type="containsText" dxfId="63" priority="133" operator="containsText" text="T">
      <formula>NOT(ISERROR(SEARCH("T",Q102)))</formula>
    </cfRule>
  </conditionalFormatting>
  <conditionalFormatting sqref="Q71:Q72 Q74:Q77">
    <cfRule type="containsText" dxfId="62" priority="128" stopIfTrue="1" operator="containsText" text="P">
      <formula>NOT(ISERROR(SEARCH("P",Q71)))</formula>
    </cfRule>
    <cfRule type="containsText" dxfId="61" priority="129" stopIfTrue="1" operator="containsText" text="R">
      <formula>NOT(ISERROR(SEARCH("R",Q71)))</formula>
    </cfRule>
    <cfRule type="containsText" dxfId="60" priority="130" operator="containsText" text="T">
      <formula>NOT(ISERROR(SEARCH("T",Q71)))</formula>
    </cfRule>
  </conditionalFormatting>
  <conditionalFormatting sqref="Q51:Q52">
    <cfRule type="containsText" dxfId="59" priority="80" stopIfTrue="1" operator="containsText" text="P">
      <formula>NOT(ISERROR(SEARCH("P",Q51)))</formula>
    </cfRule>
    <cfRule type="containsText" dxfId="58" priority="81" stopIfTrue="1" operator="containsText" text="R">
      <formula>NOT(ISERROR(SEARCH("R",Q51)))</formula>
    </cfRule>
    <cfRule type="containsText" dxfId="57" priority="82" operator="containsText" text="T">
      <formula>NOT(ISERROR(SEARCH("T",Q51)))</formula>
    </cfRule>
  </conditionalFormatting>
  <conditionalFormatting sqref="Q116">
    <cfRule type="containsText" dxfId="56" priority="44" stopIfTrue="1" operator="containsText" text="P">
      <formula>NOT(ISERROR(SEARCH("P",Q116)))</formula>
    </cfRule>
    <cfRule type="containsText" dxfId="55" priority="45" stopIfTrue="1" operator="containsText" text="R">
      <formula>NOT(ISERROR(SEARCH("R",Q116)))</formula>
    </cfRule>
    <cfRule type="containsText" dxfId="54" priority="46" operator="containsText" text="T">
      <formula>NOT(ISERROR(SEARCH("T",Q116)))</formula>
    </cfRule>
  </conditionalFormatting>
  <conditionalFormatting sqref="Q119">
    <cfRule type="containsText" dxfId="53" priority="41" stopIfTrue="1" operator="containsText" text="P">
      <formula>NOT(ISERROR(SEARCH("P",Q119)))</formula>
    </cfRule>
    <cfRule type="containsText" dxfId="52" priority="42" stopIfTrue="1" operator="containsText" text="R">
      <formula>NOT(ISERROR(SEARCH("R",Q119)))</formula>
    </cfRule>
    <cfRule type="containsText" dxfId="51" priority="43" operator="containsText" text="T">
      <formula>NOT(ISERROR(SEARCH("T",Q119)))</formula>
    </cfRule>
  </conditionalFormatting>
  <conditionalFormatting sqref="Q128">
    <cfRule type="containsText" dxfId="50" priority="77" stopIfTrue="1" operator="containsText" text="P">
      <formula>NOT(ISERROR(SEARCH("P",Q128)))</formula>
    </cfRule>
    <cfRule type="containsText" dxfId="49" priority="78" stopIfTrue="1" operator="containsText" text="R">
      <formula>NOT(ISERROR(SEARCH("R",Q128)))</formula>
    </cfRule>
    <cfRule type="containsText" dxfId="48" priority="79" operator="containsText" text="T">
      <formula>NOT(ISERROR(SEARCH("T",Q128)))</formula>
    </cfRule>
  </conditionalFormatting>
  <conditionalFormatting sqref="Q70">
    <cfRule type="containsText" dxfId="47" priority="67" stopIfTrue="1" operator="containsText" text="P">
      <formula>NOT(ISERROR(SEARCH("P",Q70)))</formula>
    </cfRule>
    <cfRule type="containsText" dxfId="46" priority="68" stopIfTrue="1" operator="containsText" text="R">
      <formula>NOT(ISERROR(SEARCH("R",Q70)))</formula>
    </cfRule>
    <cfRule type="containsText" dxfId="45" priority="69" operator="containsText" text="T">
      <formula>NOT(ISERROR(SEARCH("T",Q70)))</formula>
    </cfRule>
  </conditionalFormatting>
  <conditionalFormatting sqref="Q73">
    <cfRule type="containsText" dxfId="44" priority="63" stopIfTrue="1" operator="containsText" text="P">
      <formula>NOT(ISERROR(SEARCH("P",Q73)))</formula>
    </cfRule>
    <cfRule type="containsText" dxfId="43" priority="64" stopIfTrue="1" operator="containsText" text="R">
      <formula>NOT(ISERROR(SEARCH("R",Q73)))</formula>
    </cfRule>
    <cfRule type="containsText" dxfId="42" priority="65" operator="containsText" text="T">
      <formula>NOT(ISERROR(SEARCH("T",Q73)))</formula>
    </cfRule>
  </conditionalFormatting>
  <conditionalFormatting sqref="Q73">
    <cfRule type="iconSet" priority="66">
      <iconSet iconSet="3Symbols2">
        <cfvo type="percent" val="0"/>
        <cfvo type="percent" val="0.74"/>
        <cfvo type="percent" val="0.85"/>
      </iconSet>
    </cfRule>
  </conditionalFormatting>
  <conditionalFormatting sqref="Q73">
    <cfRule type="containsText" dxfId="41" priority="60" stopIfTrue="1" operator="containsText" text="P">
      <formula>NOT(ISERROR(SEARCH("P",Q73)))</formula>
    </cfRule>
    <cfRule type="containsText" dxfId="40" priority="61" stopIfTrue="1" operator="containsText" text="R">
      <formula>NOT(ISERROR(SEARCH("R",Q73)))</formula>
    </cfRule>
    <cfRule type="containsText" dxfId="39" priority="62" operator="containsText" text="T">
      <formula>NOT(ISERROR(SEARCH("T",Q73)))</formula>
    </cfRule>
  </conditionalFormatting>
  <conditionalFormatting sqref="Q73">
    <cfRule type="iconSet" priority="59">
      <iconSet iconSet="3Symbols2">
        <cfvo type="percent" val="0"/>
        <cfvo type="percent" val="0.74"/>
        <cfvo type="percent" val="0.85"/>
      </iconSet>
    </cfRule>
  </conditionalFormatting>
  <conditionalFormatting sqref="Q87">
    <cfRule type="containsText" dxfId="38" priority="56" stopIfTrue="1" operator="containsText" text="P">
      <formula>NOT(ISERROR(SEARCH("P",Q87)))</formula>
    </cfRule>
    <cfRule type="containsText" dxfId="37" priority="57" stopIfTrue="1" operator="containsText" text="R">
      <formula>NOT(ISERROR(SEARCH("R",Q87)))</formula>
    </cfRule>
    <cfRule type="containsText" dxfId="36" priority="58" operator="containsText" text="T">
      <formula>NOT(ISERROR(SEARCH("T",Q87)))</formula>
    </cfRule>
  </conditionalFormatting>
  <conditionalFormatting sqref="Q86">
    <cfRule type="containsText" dxfId="35" priority="53" stopIfTrue="1" operator="containsText" text="P">
      <formula>NOT(ISERROR(SEARCH("P",Q86)))</formula>
    </cfRule>
    <cfRule type="containsText" dxfId="34" priority="54" stopIfTrue="1" operator="containsText" text="R">
      <formula>NOT(ISERROR(SEARCH("R",Q86)))</formula>
    </cfRule>
    <cfRule type="containsText" dxfId="33" priority="55" operator="containsText" text="T">
      <formula>NOT(ISERROR(SEARCH("T",Q86)))</formula>
    </cfRule>
  </conditionalFormatting>
  <conditionalFormatting sqref="Q92:Q93">
    <cfRule type="containsText" dxfId="32" priority="50" stopIfTrue="1" operator="containsText" text="P">
      <formula>NOT(ISERROR(SEARCH("P",Q92)))</formula>
    </cfRule>
    <cfRule type="containsText" dxfId="31" priority="51" stopIfTrue="1" operator="containsText" text="R">
      <formula>NOT(ISERROR(SEARCH("R",Q92)))</formula>
    </cfRule>
    <cfRule type="containsText" dxfId="30" priority="52" operator="containsText" text="T">
      <formula>NOT(ISERROR(SEARCH("T",Q92)))</formula>
    </cfRule>
  </conditionalFormatting>
  <conditionalFormatting sqref="Q120:Q121">
    <cfRule type="containsText" dxfId="29" priority="38" stopIfTrue="1" operator="containsText" text="P">
      <formula>NOT(ISERROR(SEARCH("P",Q120)))</formula>
    </cfRule>
    <cfRule type="containsText" dxfId="28" priority="39" stopIfTrue="1" operator="containsText" text="R">
      <formula>NOT(ISERROR(SEARCH("R",Q120)))</formula>
    </cfRule>
    <cfRule type="containsText" dxfId="27" priority="40" operator="containsText" text="T">
      <formula>NOT(ISERROR(SEARCH("T",Q120)))</formula>
    </cfRule>
  </conditionalFormatting>
  <conditionalFormatting sqref="Q133:Q134">
    <cfRule type="containsText" dxfId="26" priority="32" stopIfTrue="1" operator="containsText" text="P">
      <formula>NOT(ISERROR(SEARCH("P",Q133)))</formula>
    </cfRule>
    <cfRule type="containsText" dxfId="25" priority="33" stopIfTrue="1" operator="containsText" text="R">
      <formula>NOT(ISERROR(SEARCH("R",Q133)))</formula>
    </cfRule>
    <cfRule type="containsText" dxfId="24" priority="34" operator="containsText" text="T">
      <formula>NOT(ISERROR(SEARCH("T",Q133)))</formula>
    </cfRule>
  </conditionalFormatting>
  <conditionalFormatting sqref="Q135">
    <cfRule type="containsText" dxfId="23" priority="29" stopIfTrue="1" operator="containsText" text="P">
      <formula>NOT(ISERROR(SEARCH("P",Q135)))</formula>
    </cfRule>
    <cfRule type="containsText" dxfId="22" priority="30" stopIfTrue="1" operator="containsText" text="R">
      <formula>NOT(ISERROR(SEARCH("R",Q135)))</formula>
    </cfRule>
    <cfRule type="containsText" dxfId="21" priority="31" operator="containsText" text="T">
      <formula>NOT(ISERROR(SEARCH("T",Q135)))</formula>
    </cfRule>
  </conditionalFormatting>
  <conditionalFormatting sqref="Q137:Q138">
    <cfRule type="containsText" dxfId="20" priority="26" stopIfTrue="1" operator="containsText" text="P">
      <formula>NOT(ISERROR(SEARCH("P",Q137)))</formula>
    </cfRule>
    <cfRule type="containsText" dxfId="19" priority="27" stopIfTrue="1" operator="containsText" text="R">
      <formula>NOT(ISERROR(SEARCH("R",Q137)))</formula>
    </cfRule>
    <cfRule type="containsText" dxfId="18" priority="28" operator="containsText" text="T">
      <formula>NOT(ISERROR(SEARCH("T",Q137)))</formula>
    </cfRule>
  </conditionalFormatting>
  <conditionalFormatting sqref="Q114">
    <cfRule type="containsText" dxfId="17" priority="23" stopIfTrue="1" operator="containsText" text="P">
      <formula>NOT(ISERROR(SEARCH("P",Q114)))</formula>
    </cfRule>
    <cfRule type="containsText" dxfId="16" priority="24" stopIfTrue="1" operator="containsText" text="R">
      <formula>NOT(ISERROR(SEARCH("R",Q114)))</formula>
    </cfRule>
    <cfRule type="containsText" dxfId="15" priority="25" operator="containsText" text="T">
      <formula>NOT(ISERROR(SEARCH("T",Q114)))</formula>
    </cfRule>
  </conditionalFormatting>
  <conditionalFormatting sqref="Q111">
    <cfRule type="containsText" dxfId="14" priority="20" stopIfTrue="1" operator="containsText" text="P">
      <formula>NOT(ISERROR(SEARCH("P",Q111)))</formula>
    </cfRule>
    <cfRule type="containsText" dxfId="13" priority="21" stopIfTrue="1" operator="containsText" text="R">
      <formula>NOT(ISERROR(SEARCH("R",Q111)))</formula>
    </cfRule>
    <cfRule type="containsText" dxfId="12" priority="22" operator="containsText" text="T">
      <formula>NOT(ISERROR(SEARCH("T",Q111)))</formula>
    </cfRule>
  </conditionalFormatting>
  <conditionalFormatting sqref="Q118">
    <cfRule type="containsText" dxfId="11" priority="14" stopIfTrue="1" operator="containsText" text="P">
      <formula>NOT(ISERROR(SEARCH("P",Q118)))</formula>
    </cfRule>
    <cfRule type="containsText" dxfId="10" priority="15" stopIfTrue="1" operator="containsText" text="R">
      <formula>NOT(ISERROR(SEARCH("R",Q118)))</formula>
    </cfRule>
    <cfRule type="containsText" dxfId="9" priority="16" operator="containsText" text="T">
      <formula>NOT(ISERROR(SEARCH("T",Q118)))</formula>
    </cfRule>
  </conditionalFormatting>
  <conditionalFormatting sqref="Q26">
    <cfRule type="containsText" dxfId="8" priority="11" stopIfTrue="1" operator="containsText" text="P">
      <formula>NOT(ISERROR(SEARCH("P",Q26)))</formula>
    </cfRule>
    <cfRule type="containsText" dxfId="7" priority="12" stopIfTrue="1" operator="containsText" text="R">
      <formula>NOT(ISERROR(SEARCH("R",Q26)))</formula>
    </cfRule>
    <cfRule type="containsText" dxfId="6" priority="13" operator="containsText" text="T">
      <formula>NOT(ISERROR(SEARCH("T",Q26)))</formula>
    </cfRule>
  </conditionalFormatting>
  <conditionalFormatting sqref="Q25">
    <cfRule type="containsText" dxfId="5" priority="5" stopIfTrue="1" operator="containsText" text="P">
      <formula>NOT(ISERROR(SEARCH("P",Q25)))</formula>
    </cfRule>
    <cfRule type="containsText" dxfId="4" priority="6" stopIfTrue="1" operator="containsText" text="R">
      <formula>NOT(ISERROR(SEARCH("R",Q25)))</formula>
    </cfRule>
    <cfRule type="containsText" dxfId="3" priority="7" operator="containsText" text="T">
      <formula>NOT(ISERROR(SEARCH("T",Q25)))</formula>
    </cfRule>
  </conditionalFormatting>
  <conditionalFormatting sqref="Q25">
    <cfRule type="containsText" dxfId="2" priority="2" stopIfTrue="1" operator="containsText" text="P">
      <formula>NOT(ISERROR(SEARCH("P",Q25)))</formula>
    </cfRule>
    <cfRule type="containsText" dxfId="1" priority="3" stopIfTrue="1" operator="containsText" text="R">
      <formula>NOT(ISERROR(SEARCH("R",Q25)))</formula>
    </cfRule>
    <cfRule type="containsText" dxfId="0" priority="4" operator="containsText" text="T">
      <formula>NOT(ISERROR(SEARCH("T",Q25)))</formula>
    </cfRule>
  </conditionalFormatting>
  <conditionalFormatting sqref="Q25">
    <cfRule type="iconSet" priority="1">
      <iconSet iconSet="3Symbols2">
        <cfvo type="percent" val="0"/>
        <cfvo type="percent" val="0.74"/>
        <cfvo type="percent" val="0.85"/>
      </iconSet>
    </cfRule>
  </conditionalFormatting>
  <pageMargins left="0.25" right="0.25" top="0.39370078740157499" bottom="0.74803149606299202" header="0.31496062992126" footer="0.31496062992126"/>
  <pageSetup scale="44" fitToHeight="5" orientation="landscape" r:id="rId1"/>
  <headerFooter>
    <oddFooter>&amp;L&amp;"Arial,Normal"&amp;8Dirección de Planificación y Desarrollo Institucional
Departamento de Planificación Institucional&amp;R&amp;"Arial,Normal"&amp;9Febrero, 2012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60"/>
  <sheetViews>
    <sheetView workbookViewId="0">
      <selection activeCell="G7" sqref="G7"/>
    </sheetView>
  </sheetViews>
  <sheetFormatPr baseColWidth="10" defaultColWidth="11.42578125" defaultRowHeight="15"/>
  <cols>
    <col min="1" max="2" width="11.42578125" customWidth="1"/>
    <col min="3" max="3" width="26.85546875" customWidth="1"/>
    <col min="4" max="6" width="11.42578125" customWidth="1"/>
    <col min="7" max="7" width="11.42578125" style="13" customWidth="1"/>
    <col min="8" max="8" width="8.7109375" customWidth="1"/>
    <col min="9" max="9" width="9.7109375" customWidth="1"/>
    <col min="10" max="10" width="9.28515625" customWidth="1"/>
    <col min="11" max="11" width="11.42578125" style="13" customWidth="1"/>
    <col min="12" max="14" width="11.42578125" customWidth="1"/>
    <col min="15" max="15" width="11.42578125" style="13" customWidth="1"/>
    <col min="16" max="18" width="11.42578125" customWidth="1"/>
    <col min="19" max="19" width="11.42578125" style="13" customWidth="1"/>
    <col min="20" max="20" width="11.42578125" customWidth="1"/>
    <col min="21" max="21" width="11.42578125" style="16" customWidth="1"/>
  </cols>
  <sheetData>
    <row r="2" spans="3:21">
      <c r="F2">
        <f>60*0.2</f>
        <v>12</v>
      </c>
    </row>
    <row r="5" spans="3:21" s="1" customFormat="1" ht="41.25" customHeight="1">
      <c r="C5" s="1" t="s">
        <v>17</v>
      </c>
      <c r="D5" s="1" t="s">
        <v>5</v>
      </c>
      <c r="E5" s="1" t="s">
        <v>6</v>
      </c>
      <c r="F5" s="1" t="s">
        <v>7</v>
      </c>
      <c r="G5" s="11" t="s">
        <v>19</v>
      </c>
      <c r="H5" s="1" t="s">
        <v>8</v>
      </c>
      <c r="I5" s="1" t="s">
        <v>9</v>
      </c>
      <c r="J5" s="1" t="s">
        <v>10</v>
      </c>
      <c r="K5" s="11" t="s">
        <v>19</v>
      </c>
      <c r="L5" s="1" t="s">
        <v>11</v>
      </c>
      <c r="M5" s="1" t="s">
        <v>12</v>
      </c>
      <c r="N5" s="1" t="s">
        <v>13</v>
      </c>
      <c r="O5" s="11" t="s">
        <v>19</v>
      </c>
      <c r="P5" s="1" t="s">
        <v>14</v>
      </c>
      <c r="Q5" s="1" t="s">
        <v>15</v>
      </c>
      <c r="R5" s="1" t="s">
        <v>16</v>
      </c>
      <c r="S5" s="11" t="s">
        <v>19</v>
      </c>
      <c r="U5" s="14" t="s">
        <v>21</v>
      </c>
    </row>
    <row r="6" spans="3:21" ht="50.25" customHeight="1">
      <c r="C6" s="9" t="s">
        <v>18</v>
      </c>
      <c r="D6" s="20">
        <v>5</v>
      </c>
      <c r="E6" s="20">
        <v>2</v>
      </c>
      <c r="F6" s="20">
        <v>6</v>
      </c>
      <c r="G6" s="21">
        <f>SUM(D6:F6)</f>
        <v>13</v>
      </c>
      <c r="H6" s="10"/>
      <c r="I6" s="10"/>
      <c r="J6" s="10"/>
      <c r="K6" s="12">
        <f>SUM(H6:J6)</f>
        <v>0</v>
      </c>
      <c r="L6" s="10"/>
      <c r="M6" s="10"/>
      <c r="N6" s="10"/>
      <c r="O6" s="12">
        <f>SUM(L6:N6)</f>
        <v>0</v>
      </c>
      <c r="P6" s="10"/>
      <c r="Q6" s="10"/>
      <c r="R6" s="10"/>
      <c r="S6" s="12">
        <f>SUM(P6:R6)</f>
        <v>0</v>
      </c>
      <c r="U6" s="15">
        <f>SUM(S6,O6,K6,G6)</f>
        <v>13</v>
      </c>
    </row>
    <row r="7" spans="3:21" ht="27" customHeight="1">
      <c r="C7" s="17" t="s">
        <v>20</v>
      </c>
      <c r="D7" s="18"/>
      <c r="E7" s="18"/>
      <c r="F7" s="18"/>
      <c r="G7" s="18">
        <v>12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9"/>
      <c r="U7" s="18">
        <v>60</v>
      </c>
    </row>
    <row r="8" spans="3:21" ht="13.5" customHeight="1"/>
    <row r="9" spans="3:21" ht="50.25" customHeight="1">
      <c r="C9" s="23" t="s">
        <v>23</v>
      </c>
      <c r="D9" s="20">
        <v>3</v>
      </c>
      <c r="E9" s="20">
        <v>2</v>
      </c>
      <c r="F9" s="20">
        <v>0</v>
      </c>
      <c r="G9" s="21">
        <f>SUM(D9:F9)</f>
        <v>5</v>
      </c>
      <c r="H9" s="10"/>
      <c r="I9" s="10"/>
      <c r="J9" s="10"/>
      <c r="K9" s="12">
        <f>SUM(H9:J9)</f>
        <v>0</v>
      </c>
      <c r="L9" s="10"/>
      <c r="M9" s="10"/>
      <c r="N9" s="10"/>
      <c r="O9" s="12">
        <f>SUM(L9:N9)</f>
        <v>0</v>
      </c>
      <c r="P9" s="10"/>
      <c r="Q9" s="10"/>
      <c r="R9" s="10"/>
      <c r="S9" s="12">
        <f>SUM(P9:R9)</f>
        <v>0</v>
      </c>
      <c r="U9" s="15">
        <f>SUM(S9,O9,K9,G9)</f>
        <v>5</v>
      </c>
    </row>
    <row r="10" spans="3:21" ht="27" customHeight="1">
      <c r="C10" s="17" t="s">
        <v>24</v>
      </c>
      <c r="D10" s="18"/>
      <c r="E10" s="18"/>
      <c r="F10" s="18"/>
      <c r="G10" s="18">
        <v>3</v>
      </c>
      <c r="H10" s="18"/>
      <c r="I10" s="18"/>
      <c r="J10" s="18"/>
      <c r="K10" s="18">
        <v>2</v>
      </c>
      <c r="L10" s="18"/>
      <c r="M10" s="18"/>
      <c r="N10" s="18"/>
      <c r="O10" s="18">
        <v>3</v>
      </c>
      <c r="P10" s="18"/>
      <c r="Q10" s="18"/>
      <c r="R10" s="18"/>
      <c r="S10" s="18">
        <v>2</v>
      </c>
      <c r="T10" s="19"/>
      <c r="U10" s="18">
        <v>10</v>
      </c>
    </row>
    <row r="11" spans="3:21" ht="27" customHeight="1"/>
    <row r="12" spans="3:21" ht="27" customHeight="1"/>
    <row r="13" spans="3:21" ht="27" customHeight="1"/>
    <row r="14" spans="3:21" ht="27" customHeight="1"/>
    <row r="15" spans="3:21" ht="27" customHeight="1"/>
    <row r="16" spans="3:2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</sheetData>
  <pageMargins left="0.75" right="0.75" top="1" bottom="1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Semestre Julio- Diciembre 2018</vt:lpstr>
      <vt:lpstr>DATOS </vt:lpstr>
      <vt:lpstr>'Semestre Julio- Diciembre 2018'!Área_de_impresión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Nelvin Espinal</dc:creator>
  <cp:lastModifiedBy>Bibian Cuevas</cp:lastModifiedBy>
  <cp:lastPrinted>2018-07-06T15:12:04Z</cp:lastPrinted>
  <dcterms:created xsi:type="dcterms:W3CDTF">2012-02-13T16:16:40Z</dcterms:created>
  <dcterms:modified xsi:type="dcterms:W3CDTF">2019-01-10T13:26:45Z</dcterms:modified>
</cp:coreProperties>
</file>