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Punto GOB\Estadisticas\2016\07.- Julio 2016\Mensual\"/>
    </mc:Choice>
  </mc:AlternateContent>
  <bookViews>
    <workbookView xWindow="0" yWindow="0" windowWidth="24915" windowHeight="10380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O19" i="21" l="1"/>
  <c r="Y3" i="22" l="1"/>
  <c r="W3" i="22"/>
  <c r="U3" i="22"/>
  <c r="S3" i="22"/>
  <c r="Q3" i="22"/>
  <c r="O3" i="22"/>
  <c r="M45" i="22"/>
  <c r="M52" i="22"/>
  <c r="Y57" i="22"/>
  <c r="W57" i="22"/>
  <c r="U57" i="22"/>
  <c r="S57" i="22"/>
  <c r="Q57" i="22"/>
  <c r="O57" i="22"/>
  <c r="M57" i="22"/>
  <c r="M66" i="22"/>
  <c r="M3" i="22"/>
  <c r="Z8" i="22"/>
  <c r="AN8" i="22"/>
  <c r="C3" i="15"/>
  <c r="E3" i="15"/>
  <c r="G3" i="15"/>
  <c r="K3" i="15"/>
  <c r="I3" i="15"/>
  <c r="M3" i="15" l="1"/>
  <c r="L8" i="15"/>
  <c r="K57" i="22" l="1"/>
  <c r="K52" i="22"/>
  <c r="K45" i="22"/>
  <c r="K40" i="22"/>
  <c r="K32" i="22"/>
  <c r="K29" i="22"/>
  <c r="K23" i="22"/>
  <c r="K18" i="22"/>
  <c r="K13" i="22"/>
  <c r="K9" i="22"/>
  <c r="K3" i="22"/>
  <c r="E32" i="15"/>
  <c r="I57" i="22" l="1"/>
  <c r="I52" i="22"/>
  <c r="I45" i="22"/>
  <c r="I40" i="22"/>
  <c r="I32" i="22"/>
  <c r="I29" i="22"/>
  <c r="I23" i="22"/>
  <c r="I18" i="22"/>
  <c r="I13" i="22"/>
  <c r="I9" i="22"/>
  <c r="I3" i="22"/>
  <c r="AU38" i="15" l="1"/>
  <c r="L47" i="15" l="1"/>
  <c r="AA17" i="21" l="1"/>
  <c r="X67" i="22"/>
  <c r="M72" i="22" s="1"/>
  <c r="N11" i="21" s="1"/>
  <c r="V67" i="22"/>
  <c r="T67" i="22"/>
  <c r="K72" i="22" s="1"/>
  <c r="L11" i="21" s="1"/>
  <c r="V18" i="21" s="1"/>
  <c r="R67" i="22"/>
  <c r="J72" i="22" s="1"/>
  <c r="K11" i="21" s="1"/>
  <c r="T18" i="21" s="1"/>
  <c r="P67" i="22"/>
  <c r="I72" i="22" s="1"/>
  <c r="J11" i="21" s="1"/>
  <c r="R18" i="21" s="1"/>
  <c r="N67" i="22"/>
  <c r="L67" i="22"/>
  <c r="G72" i="22" s="1"/>
  <c r="H11" i="21" s="1"/>
  <c r="N18" i="21" s="1"/>
  <c r="J67" i="22"/>
  <c r="F72" i="22" s="1"/>
  <c r="G11" i="21" s="1"/>
  <c r="L18" i="21" s="1"/>
  <c r="H67" i="22"/>
  <c r="E72" i="22" s="1"/>
  <c r="F11" i="21" s="1"/>
  <c r="J18" i="21" s="1"/>
  <c r="F67" i="22"/>
  <c r="D72" i="22" s="1"/>
  <c r="E11" i="21" s="1"/>
  <c r="H18" i="21" s="1"/>
  <c r="G20" i="21" s="1"/>
  <c r="E66" i="22"/>
  <c r="D67" i="22"/>
  <c r="C72" i="22" s="1"/>
  <c r="AO75" i="22"/>
  <c r="BV15" i="22" s="1"/>
  <c r="AO77" i="22"/>
  <c r="C66" i="22"/>
  <c r="B67" i="22"/>
  <c r="B72" i="22" s="1"/>
  <c r="C11" i="21" s="1"/>
  <c r="Z59" i="22"/>
  <c r="Z60" i="22"/>
  <c r="Z61" i="22"/>
  <c r="Z62" i="22"/>
  <c r="Z63" i="22"/>
  <c r="Z64" i="22"/>
  <c r="Z65" i="22"/>
  <c r="Z58" i="22"/>
  <c r="G57" i="22"/>
  <c r="AL87" i="22"/>
  <c r="AJ87" i="22"/>
  <c r="AH87" i="22"/>
  <c r="AF87" i="22"/>
  <c r="AD87" i="22"/>
  <c r="AK86" i="22"/>
  <c r="AI86" i="22"/>
  <c r="AG86" i="22"/>
  <c r="AE86" i="22"/>
  <c r="AN76" i="22"/>
  <c r="AN74" i="22"/>
  <c r="AN73" i="22"/>
  <c r="AN72" i="22"/>
  <c r="AN71" i="22"/>
  <c r="AO70" i="22"/>
  <c r="BV10" i="22" s="1"/>
  <c r="AN69" i="22"/>
  <c r="AN68" i="22"/>
  <c r="AN67" i="22"/>
  <c r="AN66" i="22"/>
  <c r="AN65" i="22"/>
  <c r="AN64" i="22"/>
  <c r="AN63" i="22"/>
  <c r="AN62" i="22"/>
  <c r="AN61" i="22"/>
  <c r="AN60" i="22"/>
  <c r="AN59" i="22"/>
  <c r="AN58" i="22"/>
  <c r="L72" i="22"/>
  <c r="M11" i="21" s="1"/>
  <c r="X18" i="21" s="1"/>
  <c r="H72" i="22"/>
  <c r="I11" i="21" s="1"/>
  <c r="P18" i="21" s="1"/>
  <c r="AM57" i="22"/>
  <c r="AO57" i="22" s="1"/>
  <c r="BV16" i="22" s="1"/>
  <c r="AN56" i="22"/>
  <c r="Z56" i="22"/>
  <c r="AN55" i="22"/>
  <c r="Z55" i="22"/>
  <c r="AN54" i="22"/>
  <c r="Z54" i="22"/>
  <c r="AN53" i="22"/>
  <c r="Z53" i="22"/>
  <c r="AM52" i="22"/>
  <c r="AO52" i="22" s="1"/>
  <c r="BV14" i="22" s="1"/>
  <c r="Y52" i="22"/>
  <c r="W52" i="22"/>
  <c r="U52" i="22"/>
  <c r="S52" i="22"/>
  <c r="Q52" i="22"/>
  <c r="O52" i="22"/>
  <c r="G52" i="22"/>
  <c r="AN51" i="22"/>
  <c r="Z51" i="22"/>
  <c r="AN50" i="22"/>
  <c r="Z50" i="22"/>
  <c r="AN49" i="22"/>
  <c r="Z49" i="22"/>
  <c r="AN48" i="22"/>
  <c r="Z48" i="22"/>
  <c r="AN47" i="22"/>
  <c r="Z47" i="22"/>
  <c r="AN46" i="22"/>
  <c r="Z46" i="22"/>
  <c r="AM45" i="22"/>
  <c r="AO45" i="22" s="1"/>
  <c r="BV12" i="22" s="1"/>
  <c r="Y45" i="22"/>
  <c r="W45" i="22"/>
  <c r="U45" i="22"/>
  <c r="S45" i="22"/>
  <c r="Q45" i="22"/>
  <c r="O45" i="22"/>
  <c r="G45" i="22"/>
  <c r="AN44" i="22"/>
  <c r="Z44" i="22"/>
  <c r="AN43" i="22"/>
  <c r="Z43" i="22"/>
  <c r="AM42" i="22"/>
  <c r="AO42" i="22" s="1"/>
  <c r="BV13" i="22" s="1"/>
  <c r="Y42" i="22"/>
  <c r="W42" i="22"/>
  <c r="U42" i="22"/>
  <c r="S42" i="22"/>
  <c r="Q42" i="22"/>
  <c r="O42" i="22"/>
  <c r="M42" i="22"/>
  <c r="K42" i="22"/>
  <c r="K66" i="22" s="1"/>
  <c r="I42" i="22"/>
  <c r="G42" i="22"/>
  <c r="AN41" i="22"/>
  <c r="Z41" i="22"/>
  <c r="AM40" i="22"/>
  <c r="AO40" i="22" s="1"/>
  <c r="BV6" i="22" s="1"/>
  <c r="Y40" i="22"/>
  <c r="W40" i="22"/>
  <c r="U40" i="22"/>
  <c r="S40" i="22"/>
  <c r="Q40" i="22"/>
  <c r="O40" i="22"/>
  <c r="M40" i="22"/>
  <c r="G40" i="22"/>
  <c r="AN39" i="22"/>
  <c r="Z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M32" i="22"/>
  <c r="AO32" i="22" s="1"/>
  <c r="BV8" i="22" s="1"/>
  <c r="Y32" i="22"/>
  <c r="W32" i="22"/>
  <c r="U32" i="22"/>
  <c r="S32" i="22"/>
  <c r="Q32" i="22"/>
  <c r="O32" i="22"/>
  <c r="M32" i="22"/>
  <c r="G32" i="22"/>
  <c r="AN31" i="22"/>
  <c r="Z31" i="22"/>
  <c r="AN30" i="22"/>
  <c r="Z30" i="22"/>
  <c r="AM29" i="22"/>
  <c r="AO29" i="22" s="1"/>
  <c r="BV7" i="22" s="1"/>
  <c r="Y29" i="22"/>
  <c r="W29" i="22"/>
  <c r="U29" i="22"/>
  <c r="S29" i="22"/>
  <c r="Q29" i="22"/>
  <c r="O29" i="22"/>
  <c r="M29" i="22"/>
  <c r="G29" i="22"/>
  <c r="AN28" i="22"/>
  <c r="Z28" i="22"/>
  <c r="AN27" i="22"/>
  <c r="Z27" i="22"/>
  <c r="AN26" i="22"/>
  <c r="Z26" i="22"/>
  <c r="AN25" i="22"/>
  <c r="Z25" i="22"/>
  <c r="AN24" i="22"/>
  <c r="Z24" i="22"/>
  <c r="AM23" i="22"/>
  <c r="AO23" i="22" s="1"/>
  <c r="BV9" i="22" s="1"/>
  <c r="Y23" i="22"/>
  <c r="W23" i="22"/>
  <c r="U23" i="22"/>
  <c r="S23" i="22"/>
  <c r="Q23" i="22"/>
  <c r="O23" i="22"/>
  <c r="M23" i="22"/>
  <c r="G23" i="22"/>
  <c r="AN22" i="22"/>
  <c r="Z22" i="22"/>
  <c r="AN21" i="22"/>
  <c r="Z21" i="22"/>
  <c r="AN20" i="22"/>
  <c r="Z20" i="22"/>
  <c r="AN19" i="22"/>
  <c r="Z19" i="22"/>
  <c r="BX17" i="22"/>
  <c r="AM18" i="22"/>
  <c r="AO18" i="22" s="1"/>
  <c r="BV11" i="22" s="1"/>
  <c r="Y18" i="22"/>
  <c r="W18" i="22"/>
  <c r="U18" i="22"/>
  <c r="S18" i="22"/>
  <c r="Q18" i="22"/>
  <c r="O18" i="22"/>
  <c r="M18" i="22"/>
  <c r="G18" i="22"/>
  <c r="AN17" i="22"/>
  <c r="Z17" i="22"/>
  <c r="AN16" i="22"/>
  <c r="Z16" i="22"/>
  <c r="AN15" i="22"/>
  <c r="Z15" i="22"/>
  <c r="AN14" i="22"/>
  <c r="Z14" i="22"/>
  <c r="AM13" i="22"/>
  <c r="AO13" i="22" s="1"/>
  <c r="BV5" i="22" s="1"/>
  <c r="Y13" i="22"/>
  <c r="W13" i="22"/>
  <c r="U13" i="22"/>
  <c r="S13" i="22"/>
  <c r="Q13" i="22"/>
  <c r="O13" i="22"/>
  <c r="M13" i="22"/>
  <c r="G13" i="22"/>
  <c r="B71" i="22"/>
  <c r="C10" i="21" s="1"/>
  <c r="AN12" i="22"/>
  <c r="Z12" i="22"/>
  <c r="AN11" i="22"/>
  <c r="Z11" i="22"/>
  <c r="AD10" i="22"/>
  <c r="AN10" i="22" s="1"/>
  <c r="Z10" i="22"/>
  <c r="AM9" i="22"/>
  <c r="AO9" i="22" s="1"/>
  <c r="BV4" i="22" s="1"/>
  <c r="Y9" i="22"/>
  <c r="W9" i="22"/>
  <c r="U9" i="22"/>
  <c r="S9" i="22"/>
  <c r="Q9" i="22"/>
  <c r="O9" i="22"/>
  <c r="M9" i="22"/>
  <c r="G9" i="22"/>
  <c r="AN7" i="22"/>
  <c r="Z7" i="22"/>
  <c r="AN6" i="22"/>
  <c r="Z6" i="22"/>
  <c r="AN5" i="22"/>
  <c r="Z5" i="22"/>
  <c r="AN4" i="22"/>
  <c r="Z4" i="22"/>
  <c r="AM3" i="22"/>
  <c r="AO3" i="22" s="1"/>
  <c r="G3" i="22"/>
  <c r="G66" i="22" s="1"/>
  <c r="G71" i="22" l="1"/>
  <c r="C73" i="22"/>
  <c r="D11" i="21"/>
  <c r="D13" i="21" s="1"/>
  <c r="U66" i="22"/>
  <c r="S66" i="22"/>
  <c r="J71" i="22" s="1"/>
  <c r="K10" i="21" s="1"/>
  <c r="T17" i="21" s="1"/>
  <c r="O66" i="22"/>
  <c r="H71" i="22" s="1"/>
  <c r="I10" i="21" s="1"/>
  <c r="P17" i="21" s="1"/>
  <c r="W66" i="22"/>
  <c r="L71" i="22" s="1"/>
  <c r="M10" i="21" s="1"/>
  <c r="X17" i="21" s="1"/>
  <c r="Q66" i="22"/>
  <c r="I71" i="22" s="1"/>
  <c r="J10" i="21" s="1"/>
  <c r="R17" i="21" s="1"/>
  <c r="Y66" i="22"/>
  <c r="M71" i="22" s="1"/>
  <c r="N10" i="21" s="1"/>
  <c r="F71" i="22"/>
  <c r="G10" i="21" s="1"/>
  <c r="L17" i="21" s="1"/>
  <c r="I66" i="22"/>
  <c r="E71" i="22" s="1"/>
  <c r="F10" i="21" s="1"/>
  <c r="J17" i="21" s="1"/>
  <c r="Z67" i="22"/>
  <c r="AA57" i="22"/>
  <c r="I73" i="22"/>
  <c r="AA32" i="22"/>
  <c r="AA52" i="22"/>
  <c r="G73" i="22"/>
  <c r="K73" i="22"/>
  <c r="AA3" i="22"/>
  <c r="AA23" i="22"/>
  <c r="AA42" i="22"/>
  <c r="D73" i="22"/>
  <c r="AA9" i="22"/>
  <c r="AA40" i="22"/>
  <c r="AA29" i="22"/>
  <c r="K71" i="22"/>
  <c r="L10" i="21" s="1"/>
  <c r="V17" i="21" s="1"/>
  <c r="D71" i="22"/>
  <c r="E10" i="21" s="1"/>
  <c r="H17" i="21" s="1"/>
  <c r="G19" i="21" s="1"/>
  <c r="C71" i="22"/>
  <c r="D10" i="21" s="1"/>
  <c r="F17" i="21" s="1"/>
  <c r="E19" i="21" s="1"/>
  <c r="AA45" i="22"/>
  <c r="AN87" i="22"/>
  <c r="F73" i="22"/>
  <c r="J73" i="22"/>
  <c r="E73" i="22"/>
  <c r="AA18" i="22"/>
  <c r="AO86" i="22"/>
  <c r="N72" i="22"/>
  <c r="H73" i="22"/>
  <c r="L73" i="22"/>
  <c r="M73" i="22"/>
  <c r="AM86" i="22"/>
  <c r="BV3" i="22"/>
  <c r="BV17" i="22" s="1"/>
  <c r="AA13" i="22"/>
  <c r="F18" i="21" l="1"/>
  <c r="E20" i="21" s="1"/>
  <c r="D12" i="21"/>
  <c r="H10" i="21"/>
  <c r="N17" i="21" s="1"/>
  <c r="AA66" i="22"/>
  <c r="N71" i="22"/>
  <c r="Y20" i="21" l="1"/>
  <c r="W20" i="21"/>
  <c r="U20" i="21"/>
  <c r="S20" i="21"/>
  <c r="Q20" i="21"/>
  <c r="O20" i="21"/>
  <c r="M20" i="21"/>
  <c r="K20" i="21"/>
  <c r="I20" i="21"/>
  <c r="Y19" i="21"/>
  <c r="W19" i="21"/>
  <c r="U19" i="21"/>
  <c r="S19" i="21"/>
  <c r="Q19" i="21"/>
  <c r="M19" i="21"/>
  <c r="K19" i="21"/>
  <c r="I19" i="21"/>
  <c r="N7" i="21"/>
  <c r="M7" i="21"/>
  <c r="L7" i="21"/>
  <c r="K7" i="21"/>
  <c r="J7" i="21"/>
  <c r="I7" i="21"/>
  <c r="H7" i="21"/>
  <c r="G7" i="21"/>
  <c r="F7" i="21"/>
  <c r="E7" i="21"/>
  <c r="D7" i="21"/>
  <c r="N6" i="21"/>
  <c r="M6" i="21"/>
  <c r="L6" i="21"/>
  <c r="K6" i="21"/>
  <c r="J6" i="21"/>
  <c r="I6" i="21"/>
  <c r="H6" i="21"/>
  <c r="G6" i="21"/>
  <c r="F6" i="21"/>
  <c r="E6" i="21"/>
  <c r="D6" i="21"/>
  <c r="O5" i="21"/>
  <c r="O4" i="21"/>
  <c r="L44" i="15" l="1"/>
  <c r="L43" i="15"/>
  <c r="L7" i="15"/>
  <c r="L6" i="15"/>
  <c r="L5" i="15"/>
  <c r="L4" i="15"/>
  <c r="K54" i="15"/>
  <c r="I54" i="15"/>
  <c r="G54" i="15"/>
  <c r="L62" i="15"/>
  <c r="L61" i="15"/>
  <c r="L60" i="15"/>
  <c r="L59" i="15"/>
  <c r="L58" i="15"/>
  <c r="L57" i="15"/>
  <c r="L56" i="15"/>
  <c r="L55" i="15"/>
  <c r="L50" i="15"/>
  <c r="D63" i="15"/>
  <c r="B63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9" i="15"/>
  <c r="I29" i="15"/>
  <c r="G29" i="15"/>
  <c r="E29" i="15"/>
  <c r="K23" i="15"/>
  <c r="I23" i="15"/>
  <c r="G23" i="15"/>
  <c r="E23" i="15"/>
  <c r="K18" i="15"/>
  <c r="I18" i="15"/>
  <c r="G18" i="15"/>
  <c r="E18" i="15"/>
  <c r="K13" i="15"/>
  <c r="I13" i="15"/>
  <c r="G13" i="15"/>
  <c r="E13" i="15"/>
  <c r="K9" i="15"/>
  <c r="I9" i="15"/>
  <c r="G9" i="15"/>
  <c r="E9" i="15"/>
  <c r="E63" i="15" l="1"/>
  <c r="M42" i="15"/>
  <c r="C49" i="15"/>
  <c r="C40" i="15"/>
  <c r="M40" i="15" s="1"/>
  <c r="C32" i="15"/>
  <c r="M32" i="15" s="1"/>
  <c r="C29" i="15"/>
  <c r="M29" i="15" s="1"/>
  <c r="C23" i="15"/>
  <c r="M23" i="15" s="1"/>
  <c r="C18" i="15"/>
  <c r="M18" i="15" s="1"/>
  <c r="C13" i="15"/>
  <c r="M13" i="15" s="1"/>
  <c r="C9" i="15"/>
  <c r="M9" i="15" s="1"/>
  <c r="M49" i="15" l="1"/>
  <c r="AS35" i="15" s="1"/>
  <c r="C63" i="15"/>
  <c r="L53" i="15"/>
  <c r="L52" i="15"/>
  <c r="L51" i="15"/>
  <c r="L48" i="15"/>
  <c r="L46" i="15"/>
  <c r="L45" i="15"/>
  <c r="L41" i="15"/>
  <c r="L39" i="15"/>
  <c r="L38" i="15"/>
  <c r="L37" i="15"/>
  <c r="L36" i="15"/>
  <c r="L35" i="15"/>
  <c r="L34" i="15"/>
  <c r="L33" i="15"/>
  <c r="L31" i="15"/>
  <c r="L30" i="15"/>
  <c r="L28" i="15"/>
  <c r="L27" i="15"/>
  <c r="L26" i="15"/>
  <c r="L25" i="15"/>
  <c r="L24" i="15"/>
  <c r="L22" i="15"/>
  <c r="L21" i="15"/>
  <c r="L20" i="15"/>
  <c r="L19" i="15"/>
  <c r="L17" i="15"/>
  <c r="L16" i="15"/>
  <c r="L15" i="15"/>
  <c r="L14" i="15"/>
  <c r="L12" i="15"/>
  <c r="L11" i="15"/>
  <c r="L10" i="15"/>
  <c r="L63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3" i="15"/>
  <c r="I63" i="15"/>
  <c r="G63" i="15"/>
  <c r="AS33" i="15"/>
  <c r="AS30" i="15"/>
  <c r="AS29" i="15"/>
  <c r="AS31" i="15"/>
  <c r="AS32" i="15"/>
  <c r="AS34" i="15"/>
  <c r="AS27" i="15"/>
  <c r="AS28" i="15"/>
  <c r="AS38" i="15" l="1"/>
  <c r="M63" i="15"/>
  <c r="L64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E13" i="21" l="1"/>
  <c r="L13" i="21" l="1"/>
  <c r="I13" i="21"/>
  <c r="M13" i="21"/>
  <c r="N13" i="21"/>
  <c r="J13" i="21"/>
  <c r="F13" i="21"/>
  <c r="G13" i="21" l="1"/>
  <c r="F12" i="21"/>
  <c r="H13" i="21"/>
  <c r="N12" i="21"/>
  <c r="H12" i="21"/>
  <c r="D18" i="21"/>
  <c r="AA18" i="21" s="1"/>
  <c r="O11" i="21"/>
  <c r="J12" i="21"/>
  <c r="K13" i="21"/>
  <c r="L12" i="21" l="1"/>
  <c r="K12" i="21"/>
  <c r="I12" i="21"/>
  <c r="E12" i="21"/>
  <c r="C20" i="21"/>
  <c r="M12" i="21"/>
  <c r="D17" i="21"/>
  <c r="C19" i="21" s="1"/>
  <c r="O10" i="21"/>
  <c r="G12" i="21"/>
</calcChain>
</file>

<file path=xl/comments1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<sst xmlns="http://schemas.openxmlformats.org/spreadsheetml/2006/main" count="471" uniqueCount="165">
  <si>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</si>
  <si>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</si>
  <si>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</si>
  <si>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</si>
  <si>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</si>
  <si>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</si>
  <si>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</si>
  <si>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</si>
  <si>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</si>
  <si>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</si>
  <si>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</si>
  <si>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</si>
  <si>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</si>
  <si>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</si>
  <si>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</si>
  <si>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</si>
  <si>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</si>
  <si>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</si>
  <si>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</si>
  <si>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</si>
  <si>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</si>
  <si>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</si>
  <si>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</si>
  <si>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</si>
  <si>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</si>
  <si>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</si>
  <si>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</si>
  <si>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</si>
  <si>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</si>
  <si>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</si>
  <si>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</si>
  <si>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</si>
  <si>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</si>
  <si>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</si>
  <si>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</si>
  <si>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</si>
  <si>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</si>
  <si>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</si>
  <si>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</si>
  <si>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</si>
  <si>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</si>
  <si>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</si>
  <si>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</si>
  <si>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</si>
  <si>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</si>
  <si>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</si>
  <si>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</si>
  <si>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</si>
  <si>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</si>
  <si>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</si>
  <si>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</si>
  <si>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</si>
  <si>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</si>
  <si>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</si>
  <si>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</si>
  <si>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</si>
  <si>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</si>
  <si>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</si>
  <si>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</si>
  <si>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</si>
  <si>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</si>
  <si>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</si>
  <si>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</si>
  <si>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</si>
  <si>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</si>
  <si>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</si>
  <si>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</si>
  <si>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</si>
  <si>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</si>
  <si>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</si>
  <si>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</si>
  <si>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</si>
  <si>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</si>
  <si>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</si>
  <si>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</si>
  <si>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</si>
  <si>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</si>
  <si>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</si>
  <si>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</si>
  <si>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</si>
  <si>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</si>
  <si>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</si>
  <si>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</si>
  <si>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</si>
  <si>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</si>
  <si>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</si>
  <si>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</si>
  <si>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</si>
  <si>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</si>
  <si>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</si>
  <si>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</si>
  <si>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</si>
  <si>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</si>
  <si>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</si>
  <si>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</si>
  <si>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</si>
  <si>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</si>
  <si>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</si>
  <si>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</si>
  <si>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</si>
  <si>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</si>
  <si>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</si>
  <si>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</si>
  <si>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</si>
  <si>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</si>
  <si>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</si>
  <si>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</si>
  <si>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</si>
  <si>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</si>
  <si>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</si>
  <si>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</si>
  <si>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</si>
  <si>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</si>
  <si>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</si>
  <si>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</si>
  <si>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</si>
  <si>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</si>
  <si>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</si>
  <si>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</si>
  <si>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</si>
  <si>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</si>
  <si>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</si>
  <si>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</si>
  <si>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</si>
  <si>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</si>
  <si>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</si>
  <si>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</si>
  <si>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</si>
  <si>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</si>
  <si>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</si>
  <si>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</si>
  <si>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</si>
  <si>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</si>
  <si>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</si>
  <si>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</si>
  <si>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</si>
  <si>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</si>
  <si>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</si>
  <si>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</si>
  <si>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</si>
  <si>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</si>
  <si>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</si>
  <si>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</si>
  <si>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</si>
  <si>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Total Servicios Julio 2016</t>
  </si>
  <si>
    <t>Total Ciudadanos Julio 2016</t>
  </si>
  <si>
    <t>Semana del 01 al 02 de Julio  2016</t>
  </si>
  <si>
    <t>Semana del 04 al 09 de Julio 2016</t>
  </si>
  <si>
    <t>Semana del 11 al 16 de Julio 2016</t>
  </si>
  <si>
    <t>Semana del 18 al 23 de Julio 2016</t>
  </si>
  <si>
    <t>Semana del 25 al 30 de Julio 2016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</si>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</sst>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0" fontId="16" fillId="8" borderId="18" xfId="0" applyFont="1" applyFill="1" applyBorder="1" applyAlignment="1">
      <alignment horizontal="center" wrapText="1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164" fontId="18" fillId="3" borderId="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0" fontId="15" fillId="4" borderId="38" xfId="0" applyFont="1" applyFill="1" applyBorder="1" applyAlignment="1">
      <alignment horizontal="center" wrapText="1"/>
    </xf>
    <xf numFmtId="0" fontId="15" fillId="4" borderId="38" xfId="0" applyFont="1" applyFill="1" applyBorder="1" applyAlignment="1">
      <alignment horizontal="center"/>
    </xf>
    <xf numFmtId="17" fontId="15" fillId="4" borderId="38" xfId="0" applyNumberFormat="1" applyFont="1" applyFill="1" applyBorder="1" applyAlignment="1">
      <alignment horizontal="center"/>
    </xf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4" fillId="4" borderId="18" xfId="2" applyNumberFormat="1" applyFont="1" applyFill="1" applyBorder="1"/>
    <xf numFmtId="164" fontId="17" fillId="4" borderId="18" xfId="2" applyNumberFormat="1" applyFont="1" applyFill="1" applyBorder="1"/>
    <xf numFmtId="164" fontId="15" fillId="10" borderId="18" xfId="2" applyNumberFormat="1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4" fillId="3" borderId="18" xfId="2" applyNumberFormat="1" applyFont="1" applyFill="1" applyBorder="1"/>
    <xf numFmtId="164" fontId="17" fillId="3" borderId="18" xfId="2" applyNumberFormat="1" applyFont="1" applyFill="1" applyBorder="1"/>
    <xf numFmtId="164" fontId="14" fillId="3" borderId="2" xfId="2" applyNumberFormat="1" applyFont="1" applyFill="1" applyBorder="1"/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0" xfId="2" applyNumberFormat="1" applyFont="1" applyFill="1"/>
    <xf numFmtId="164" fontId="17" fillId="3" borderId="18" xfId="5" applyNumberFormat="1" applyFont="1" applyFill="1" applyBorder="1" applyAlignment="1">
      <alignment horizontal="right"/>
    </xf>
    <xf numFmtId="164" fontId="17" fillId="3" borderId="18" xfId="5" applyNumberFormat="1" applyFont="1" applyFill="1" applyBorder="1"/>
    <xf numFmtId="164" fontId="15" fillId="10" borderId="18" xfId="3" applyNumberFormat="1" applyFont="1" applyBorder="1"/>
    <xf numFmtId="164" fontId="15" fillId="10" borderId="18" xfId="3" applyNumberFormat="1" applyFont="1" applyBorder="1" applyAlignment="1">
      <alignment horizontal="right"/>
    </xf>
    <xf numFmtId="164" fontId="14" fillId="13" borderId="40" xfId="2" applyNumberFormat="1" applyFont="1" applyFill="1" applyBorder="1"/>
    <xf numFmtId="164" fontId="14" fillId="13" borderId="41" xfId="2" applyNumberFormat="1" applyFont="1" applyFill="1" applyBorder="1"/>
    <xf numFmtId="164" fontId="14" fillId="15" borderId="42" xfId="2" applyNumberFormat="1" applyFont="1" applyFill="1" applyBorder="1"/>
    <xf numFmtId="164" fontId="14" fillId="15" borderId="39" xfId="2" applyNumberFormat="1" applyFont="1" applyFill="1" applyBorder="1"/>
    <xf numFmtId="164" fontId="14" fillId="13" borderId="42" xfId="2" applyNumberFormat="1" applyFont="1" applyFill="1" applyBorder="1"/>
    <xf numFmtId="164" fontId="14" fillId="13" borderId="39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2" xfId="3" applyNumberFormat="1" applyFont="1" applyBorder="1"/>
    <xf numFmtId="164" fontId="15" fillId="10" borderId="39" xfId="3" applyNumberFormat="1" applyFont="1" applyBorder="1"/>
    <xf numFmtId="164" fontId="14" fillId="13" borderId="3" xfId="2" applyNumberFormat="1" applyFont="1" applyFill="1" applyBorder="1"/>
    <xf numFmtId="164" fontId="14" fillId="15" borderId="3" xfId="2" applyNumberFormat="1" applyFont="1" applyFill="1" applyBorder="1"/>
    <xf numFmtId="164" fontId="15" fillId="10" borderId="3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15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37" fontId="17" fillId="4" borderId="22" xfId="2" applyNumberFormat="1" applyFont="1" applyFill="1" applyBorder="1" applyAlignment="1">
      <alignment horizontal="center"/>
    </xf>
    <xf numFmtId="37" fontId="17" fillId="4" borderId="0" xfId="2" applyNumberFormat="1" applyFont="1" applyFill="1" applyBorder="1" applyAlignment="1">
      <alignment horizontal="center"/>
    </xf>
    <xf numFmtId="37" fontId="15" fillId="7" borderId="24" xfId="2" applyNumberFormat="1" applyFont="1" applyFill="1" applyBorder="1" applyAlignment="1">
      <alignment horizontal="center"/>
    </xf>
    <xf numFmtId="37" fontId="15" fillId="7" borderId="26" xfId="2" applyNumberFormat="1" applyFont="1" applyFill="1" applyBorder="1" applyAlignment="1">
      <alignment horizontal="center"/>
    </xf>
    <xf numFmtId="164" fontId="17" fillId="4" borderId="20" xfId="2" applyNumberFormat="1" applyFont="1" applyFill="1" applyBorder="1"/>
    <xf numFmtId="164" fontId="17" fillId="4" borderId="43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4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5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9" fillId="3" borderId="8" xfId="2" applyNumberFormat="1" applyFont="1" applyFill="1" applyBorder="1"/>
    <xf numFmtId="0" fontId="14" fillId="3" borderId="12" xfId="2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10" fontId="4" fillId="7" borderId="46" xfId="1" applyNumberFormat="1" applyFont="1" applyFill="1" applyBorder="1" applyAlignment="1">
      <alignment horizontal="center"/>
    </xf>
    <xf numFmtId="10" fontId="4" fillId="7" borderId="25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(Julio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02 de Julio  2016</c:v>
                </c:pt>
                <c:pt idx="1">
                  <c:v>Semana del 04 al 09 de Julio 2016</c:v>
                </c:pt>
                <c:pt idx="2">
                  <c:v>Semana del 11 al 16 de Julio 2016</c:v>
                </c:pt>
                <c:pt idx="3">
                  <c:v>Semana del 18 al 23 de Julio 2016</c:v>
                </c:pt>
                <c:pt idx="4">
                  <c:v>Semana del 25 al 30 de Julio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753</c:v>
                </c:pt>
                <c:pt idx="1">
                  <c:v>3668</c:v>
                </c:pt>
                <c:pt idx="2">
                  <c:v>3521</c:v>
                </c:pt>
                <c:pt idx="3">
                  <c:v>3744</c:v>
                </c:pt>
                <c:pt idx="4">
                  <c:v>3232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02 de Julio  2016</c:v>
                </c:pt>
                <c:pt idx="1">
                  <c:v>Semana del 04 al 09 de Julio 2016</c:v>
                </c:pt>
                <c:pt idx="2">
                  <c:v>Semana del 11 al 16 de Julio 2016</c:v>
                </c:pt>
                <c:pt idx="3">
                  <c:v>Semana del 18 al 23 de Julio 2016</c:v>
                </c:pt>
                <c:pt idx="4">
                  <c:v>Semana del 25 al 30 de Julio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753</c:v>
                </c:pt>
                <c:pt idx="1">
                  <c:v>3668</c:v>
                </c:pt>
                <c:pt idx="2">
                  <c:v>3521</c:v>
                </c:pt>
                <c:pt idx="3">
                  <c:v>3744</c:v>
                </c:pt>
                <c:pt idx="4">
                  <c:v>3232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043264"/>
        <c:axId val="473046400"/>
      </c:barChart>
      <c:catAx>
        <c:axId val="47304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3046400"/>
        <c:crosses val="autoZero"/>
        <c:auto val="1"/>
        <c:lblAlgn val="ctr"/>
        <c:lblOffset val="100"/>
        <c:noMultiLvlLbl val="0"/>
      </c:catAx>
      <c:valAx>
        <c:axId val="47304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304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(Julio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08D98F3-F6E2-44CE-A568-BD3F5063477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5DFDC09-97E4-4040-ADC6-3962416489B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2A7230D-F7F8-4AB0-BE95-BB74C043E6A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501D6B1-FDDD-45DA-9398-1B437C727A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8A062-AD4C-4C2E-9F35-A86942B42A0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24A0D06-14A4-411C-A152-6957E14F0B0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ADEC0CE-0508-4C35-8253-864E2AFBDA9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E93F3B-C2F5-4FC3-9796-F72A23BD3AA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BE5E783-2DFA-41E9-8029-F7EFAAF8C82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98F733-B918-4B07-8EDA-60C466FE247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99B4026-A96A-43FC-9A49-C45CE9106C9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5DDD29-18F3-466A-B87F-B84E61B0891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BA7490C-20B8-4936-960D-478A36080B1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429BE3E-2649-4589-B3AF-DFD2A12243C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FAA8BE37-E84B-4CA0-A24A-D66AA1C879E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DC1E7B9-9383-4213-8069-BAC2AB0315A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7C367522-AB50-411F-857D-3465B2ED942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E3AC14F-C9DD-459B-9892-5CEBD742430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4859602-B408-4A01-B790-5CF3005E632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2EFA459-37D6-4B34-9943-A121CD53259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Superintendencia de Electricidad</c:v>
                </c:pt>
                <c:pt idx="5">
                  <c:v>ADESS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Ministerio de Interior y Policía</c:v>
                </c:pt>
                <c:pt idx="10">
                  <c:v>DGCP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0.25003351655717926</c:v>
                </c:pt>
                <c:pt idx="1">
                  <c:v>0.23736425794342406</c:v>
                </c:pt>
                <c:pt idx="2">
                  <c:v>0.16342673280600617</c:v>
                </c:pt>
                <c:pt idx="3">
                  <c:v>9.5991419761362107E-2</c:v>
                </c:pt>
                <c:pt idx="4">
                  <c:v>8.1579300174286093E-2</c:v>
                </c:pt>
                <c:pt idx="5">
                  <c:v>7.118916744871967E-2</c:v>
                </c:pt>
                <c:pt idx="6">
                  <c:v>6.6362783214908169E-2</c:v>
                </c:pt>
                <c:pt idx="7">
                  <c:v>1.514948384501944E-2</c:v>
                </c:pt>
                <c:pt idx="8">
                  <c:v>1.018903338249095E-2</c:v>
                </c:pt>
                <c:pt idx="9">
                  <c:v>6.7703445502078023E-3</c:v>
                </c:pt>
                <c:pt idx="10">
                  <c:v>1.9439603163962998E-3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3,730 </c:v>
                  </c:pt>
                  <c:pt idx="1">
                    <c:v> 3,541 </c:v>
                  </c:pt>
                  <c:pt idx="2">
                    <c:v> 2,438 </c:v>
                  </c:pt>
                  <c:pt idx="3">
                    <c:v> 1,432 </c:v>
                  </c:pt>
                  <c:pt idx="4">
                    <c:v> 1,217 </c:v>
                  </c:pt>
                  <c:pt idx="5">
                    <c:v> 1,062 </c:v>
                  </c:pt>
                  <c:pt idx="6">
                    <c:v> 990 </c:v>
                  </c:pt>
                  <c:pt idx="7">
                    <c:v> 226 </c:v>
                  </c:pt>
                  <c:pt idx="8">
                    <c:v> 152 </c:v>
                  </c:pt>
                  <c:pt idx="9">
                    <c:v> 101 </c:v>
                  </c:pt>
                  <c:pt idx="10">
                    <c:v> 29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68590192"/>
        <c:axId val="473044440"/>
      </c:barChart>
      <c:valAx>
        <c:axId val="47304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8590192"/>
        <c:crosses val="autoZero"/>
        <c:crossBetween val="between"/>
      </c:valAx>
      <c:catAx>
        <c:axId val="46859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3044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8592152"/>
        <c:axId val="468592544"/>
      </c:barChart>
      <c:catAx>
        <c:axId val="468592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8592544"/>
        <c:crosses val="autoZero"/>
        <c:auto val="1"/>
        <c:lblAlgn val="ctr"/>
        <c:lblOffset val="100"/>
        <c:noMultiLvlLbl val="0"/>
      </c:catAx>
      <c:valAx>
        <c:axId val="46859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859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30044</xdr:rowOff>
    </xdr:from>
    <xdr:to>
      <xdr:col>20</xdr:col>
      <xdr:colOff>317500</xdr:colOff>
      <xdr:row>25</xdr:row>
      <xdr:rowOff>106056</xdr:rowOff>
    </xdr:to>
    <xdr:sp macro="" textlink="">
      <xdr:nvSpPr>
        <xdr:cNvPr id="5" name="TextBox 4"/>
        <xdr:cNvSpPr txBox="1"/>
      </xdr:nvSpPr>
      <xdr:spPr>
        <a:xfrm>
          <a:off x="22176316" y="5569784"/>
          <a:ext cx="719244" cy="266512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14,918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26" t="s">
        <v>146</v>
      </c>
      <c r="C1" s="227"/>
      <c r="D1" s="226" t="s">
        <v>147</v>
      </c>
      <c r="E1" s="227"/>
      <c r="F1" s="226" t="s">
        <v>148</v>
      </c>
      <c r="G1" s="227"/>
      <c r="H1" s="226" t="s">
        <v>149</v>
      </c>
      <c r="I1" s="227"/>
      <c r="J1" s="226" t="s">
        <v>150</v>
      </c>
      <c r="K1" s="227"/>
      <c r="L1" s="9" t="s">
        <v>144</v>
      </c>
      <c r="M1" s="9" t="s">
        <v>145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SUM(B4:B8)</f>
        <v>187</v>
      </c>
      <c r="D3" s="13"/>
      <c r="E3" s="46">
        <f>SUM(D4:D8)</f>
        <v>1042</v>
      </c>
      <c r="F3" s="13"/>
      <c r="G3" s="46">
        <f>SUM(F4:F8)</f>
        <v>934</v>
      </c>
      <c r="H3" s="13"/>
      <c r="I3" s="46">
        <f>SUM(H4:H8)</f>
        <v>909</v>
      </c>
      <c r="J3" s="46"/>
      <c r="K3" s="46">
        <f>SUM(J4:J8)</f>
        <v>658</v>
      </c>
      <c r="L3" s="47"/>
      <c r="M3" s="46">
        <f>SUM(C3,E3,G3,I3,K3)</f>
        <v>3730</v>
      </c>
      <c r="N3" s="5">
        <f>(L4+L5+L6+L7)-M3</f>
        <v>-675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164</v>
      </c>
      <c r="B4" s="56">
        <v>6</v>
      </c>
      <c r="C4" s="10"/>
      <c r="D4" s="11">
        <v>52</v>
      </c>
      <c r="E4" s="10"/>
      <c r="F4" s="11">
        <v>48</v>
      </c>
      <c r="G4" s="10"/>
      <c r="H4" s="11">
        <v>40</v>
      </c>
      <c r="I4" s="10"/>
      <c r="J4" s="10">
        <v>40</v>
      </c>
      <c r="K4" s="10"/>
      <c r="L4" s="11">
        <f>SUM(B4:K4)</f>
        <v>186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151</v>
      </c>
      <c r="B5" s="56">
        <v>157</v>
      </c>
      <c r="C5" s="10"/>
      <c r="D5" s="11">
        <v>747</v>
      </c>
      <c r="E5" s="10"/>
      <c r="F5" s="11">
        <v>617</v>
      </c>
      <c r="G5" s="10"/>
      <c r="H5" s="11">
        <v>666</v>
      </c>
      <c r="I5" s="10"/>
      <c r="J5" s="10">
        <v>591</v>
      </c>
      <c r="K5" s="10"/>
      <c r="L5" s="11">
        <f>SUM(B5:K5)</f>
        <v>2778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152</v>
      </c>
      <c r="B7" s="58">
        <v>2</v>
      </c>
      <c r="C7" s="12"/>
      <c r="D7" s="11">
        <v>21</v>
      </c>
      <c r="E7" s="10"/>
      <c r="F7" s="11">
        <v>21</v>
      </c>
      <c r="G7" s="10"/>
      <c r="H7" s="11">
        <v>25</v>
      </c>
      <c r="I7" s="12"/>
      <c r="J7" s="12">
        <v>22</v>
      </c>
      <c r="K7" s="12"/>
      <c r="L7" s="11">
        <f>SUM(B7:K7)</f>
        <v>91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02 de Julio  2016</v>
      </c>
      <c r="AX7" s="19">
        <f>B63</f>
        <v>753</v>
      </c>
      <c r="AY7" s="19">
        <f>C63</f>
        <v>753</v>
      </c>
    </row>
    <row r="8" spans="1:51" s="18" customFormat="1" ht="15.75" thickBot="1" x14ac:dyDescent="0.3">
      <c r="A8" s="77" t="s">
        <v>6</v>
      </c>
      <c r="B8" s="56">
        <v>22</v>
      </c>
      <c r="C8" s="10"/>
      <c r="D8" s="11">
        <v>222</v>
      </c>
      <c r="E8" s="10"/>
      <c r="F8" s="11">
        <v>248</v>
      </c>
      <c r="G8" s="10"/>
      <c r="H8" s="11">
        <v>178</v>
      </c>
      <c r="I8" s="10"/>
      <c r="J8" s="10">
        <v>5</v>
      </c>
      <c r="K8" s="10"/>
      <c r="L8" s="11">
        <f>SUM(B8:K8)</f>
        <v>675</v>
      </c>
      <c r="M8" s="10"/>
      <c r="N8" s="33">
        <f>SUM(D9,F9,H9,J9,L9)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04 al 09 de Julio 2016</v>
      </c>
      <c r="AX8" s="19">
        <f>D63</f>
        <v>3668</v>
      </c>
      <c r="AY8" s="19">
        <f>E63</f>
        <v>3668</v>
      </c>
    </row>
    <row r="9" spans="1:51" s="2" customFormat="1" ht="15.75" thickBot="1" x14ac:dyDescent="0.3">
      <c r="A9" s="134" t="s">
        <v>2</v>
      </c>
      <c r="B9" s="74"/>
      <c r="C9" s="46">
        <f>SUM(B10:B12)</f>
        <v>131</v>
      </c>
      <c r="D9" s="48"/>
      <c r="E9" s="46">
        <f>SUM(D10:D12)</f>
        <v>589</v>
      </c>
      <c r="F9" s="48"/>
      <c r="G9" s="46">
        <f>SUM(F10:F12)</f>
        <v>592</v>
      </c>
      <c r="H9" s="48"/>
      <c r="I9" s="46">
        <f>SUM(H10:H12)</f>
        <v>635</v>
      </c>
      <c r="J9" s="46"/>
      <c r="K9" s="46">
        <f>SUM(J10:J12)</f>
        <v>491</v>
      </c>
      <c r="L9" s="14"/>
      <c r="M9" s="46">
        <f>SUM(C9,E9,G9,I9,K9)</f>
        <v>2438</v>
      </c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11 al 16 de Julio 2016</v>
      </c>
      <c r="AX9" s="19">
        <f>F63</f>
        <v>3521</v>
      </c>
      <c r="AY9" s="19">
        <f>G63</f>
        <v>3521</v>
      </c>
    </row>
    <row r="10" spans="1:51" s="2" customFormat="1" ht="15.75" thickBot="1" x14ac:dyDescent="0.3">
      <c r="A10" s="82" t="s">
        <v>153</v>
      </c>
      <c r="B10" s="75">
        <v>101</v>
      </c>
      <c r="C10" s="10"/>
      <c r="D10" s="11">
        <v>456</v>
      </c>
      <c r="E10" s="10"/>
      <c r="F10" s="11">
        <v>441</v>
      </c>
      <c r="G10" s="10"/>
      <c r="H10" s="11">
        <v>482</v>
      </c>
      <c r="I10" s="10"/>
      <c r="J10" s="10">
        <v>395</v>
      </c>
      <c r="K10" s="10"/>
      <c r="L10" s="11">
        <f>SUM(B10:K10)</f>
        <v>1875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18 al 23 de Julio 2016</v>
      </c>
      <c r="AX10" s="19">
        <f>H63</f>
        <v>3744</v>
      </c>
      <c r="AY10" s="19">
        <f>I63</f>
        <v>3744</v>
      </c>
    </row>
    <row r="11" spans="1:51" s="2" customFormat="1" ht="15.75" thickBot="1" x14ac:dyDescent="0.3">
      <c r="A11" s="82" t="s">
        <v>27</v>
      </c>
      <c r="B11" s="56">
        <v>17</v>
      </c>
      <c r="C11" s="10"/>
      <c r="D11" s="11">
        <v>89</v>
      </c>
      <c r="E11" s="10"/>
      <c r="F11" s="11">
        <v>93</v>
      </c>
      <c r="G11" s="10"/>
      <c r="H11" s="11">
        <v>91</v>
      </c>
      <c r="I11" s="10"/>
      <c r="J11" s="10">
        <v>54</v>
      </c>
      <c r="K11" s="10"/>
      <c r="L11" s="11">
        <f>SUM(B11:K11)</f>
        <v>344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25 al 30 de Julio 2016</v>
      </c>
      <c r="AX11" s="19">
        <f>J63</f>
        <v>3232</v>
      </c>
      <c r="AY11" s="19">
        <f>K63</f>
        <v>3232</v>
      </c>
    </row>
    <row r="12" spans="1:51" s="2" customFormat="1" ht="15.75" thickBot="1" x14ac:dyDescent="0.3">
      <c r="A12" s="77" t="s">
        <v>6</v>
      </c>
      <c r="B12" s="56">
        <v>13</v>
      </c>
      <c r="C12" s="10"/>
      <c r="D12" s="11">
        <v>44</v>
      </c>
      <c r="E12" s="10"/>
      <c r="F12" s="11">
        <v>58</v>
      </c>
      <c r="G12" s="10"/>
      <c r="H12" s="11">
        <v>62</v>
      </c>
      <c r="I12" s="10"/>
      <c r="J12" s="10">
        <v>42</v>
      </c>
      <c r="K12" s="10"/>
      <c r="L12" s="11">
        <f>SUM(B12:K12)</f>
        <v>219</v>
      </c>
      <c r="M12" s="10"/>
      <c r="N12" s="34">
        <f>SUM(D13,F13,H13,J13,L13)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131" t="s">
        <v>9</v>
      </c>
      <c r="B13" s="62"/>
      <c r="C13" s="15">
        <f>SUM(B14:B17)</f>
        <v>166</v>
      </c>
      <c r="D13" s="16"/>
      <c r="E13" s="15">
        <f>SUM(D14:D17)</f>
        <v>881</v>
      </c>
      <c r="F13" s="16"/>
      <c r="G13" s="15">
        <f>SUM(F14:F17)</f>
        <v>804</v>
      </c>
      <c r="H13" s="16"/>
      <c r="I13" s="15">
        <f>SUM(H14:H17)</f>
        <v>837</v>
      </c>
      <c r="J13" s="15"/>
      <c r="K13" s="15">
        <f>SUM(J14:J17)</f>
        <v>853</v>
      </c>
      <c r="L13" s="17"/>
      <c r="M13" s="46">
        <f>SUM(C13,E13,G13,I13,K13)</f>
        <v>3541</v>
      </c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14918</v>
      </c>
      <c r="AY13" s="20">
        <f>SUM(AY7:AY12)</f>
        <v>14918</v>
      </c>
    </row>
    <row r="14" spans="1:51" s="2" customFormat="1" ht="15.75" thickBot="1" x14ac:dyDescent="0.3">
      <c r="A14" s="82" t="s">
        <v>154</v>
      </c>
      <c r="B14" s="56">
        <v>24</v>
      </c>
      <c r="C14" s="10"/>
      <c r="D14" s="11">
        <v>121</v>
      </c>
      <c r="E14" s="10"/>
      <c r="F14" s="11">
        <v>125</v>
      </c>
      <c r="G14" s="10"/>
      <c r="H14" s="11">
        <v>156</v>
      </c>
      <c r="I14" s="10"/>
      <c r="J14" s="10">
        <v>129</v>
      </c>
      <c r="K14" s="10"/>
      <c r="L14" s="11">
        <f>SUM(B14:K14)</f>
        <v>555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48</v>
      </c>
      <c r="B15" s="56">
        <v>0</v>
      </c>
      <c r="C15" s="10"/>
      <c r="D15" s="11">
        <v>0</v>
      </c>
      <c r="E15" s="10"/>
      <c r="F15" s="11">
        <v>0</v>
      </c>
      <c r="G15" s="10"/>
      <c r="H15" s="11">
        <v>2</v>
      </c>
      <c r="I15" s="10"/>
      <c r="J15" s="10">
        <v>0</v>
      </c>
      <c r="K15" s="10"/>
      <c r="L15" s="11">
        <f>SUM(B15:K15)</f>
        <v>2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82" t="s">
        <v>155</v>
      </c>
      <c r="B16" s="56">
        <v>27</v>
      </c>
      <c r="C16" s="10"/>
      <c r="D16" s="11">
        <v>209</v>
      </c>
      <c r="E16" s="11"/>
      <c r="F16" s="11">
        <v>207</v>
      </c>
      <c r="G16" s="10"/>
      <c r="H16" s="11">
        <v>178</v>
      </c>
      <c r="I16" s="10"/>
      <c r="J16" s="10">
        <v>207</v>
      </c>
      <c r="K16" s="10"/>
      <c r="L16" s="11">
        <f>SUM(B16:K16)</f>
        <v>828</v>
      </c>
      <c r="M16" s="10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247" t="s">
        <v>156</v>
      </c>
      <c r="B17" s="64">
        <v>115</v>
      </c>
      <c r="C17" s="10"/>
      <c r="D17" s="11">
        <v>551</v>
      </c>
      <c r="E17" s="12"/>
      <c r="F17" s="11">
        <v>472</v>
      </c>
      <c r="G17" s="10"/>
      <c r="H17" s="11">
        <v>501</v>
      </c>
      <c r="I17" s="10"/>
      <c r="J17" s="10">
        <v>517</v>
      </c>
      <c r="K17" s="10"/>
      <c r="L17" s="11">
        <f>SUM(B17:K17)</f>
        <v>2156</v>
      </c>
      <c r="M17" s="12"/>
      <c r="N17" s="34">
        <f>SUM(D18,F18,H18,J18,L18)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135" t="s">
        <v>8</v>
      </c>
      <c r="B18" s="55"/>
      <c r="C18" s="46">
        <f>SUM(B19:B22)</f>
        <v>7</v>
      </c>
      <c r="D18" s="13"/>
      <c r="E18" s="46">
        <f>SUM(D19:D22)</f>
        <v>32</v>
      </c>
      <c r="F18" s="13"/>
      <c r="G18" s="46">
        <f>SUM(F19:F22)</f>
        <v>37</v>
      </c>
      <c r="H18" s="13"/>
      <c r="I18" s="46">
        <f>SUM(H19:H22)</f>
        <v>45</v>
      </c>
      <c r="J18" s="46"/>
      <c r="K18" s="46">
        <f>SUM(J19:J22)</f>
        <v>31</v>
      </c>
      <c r="L18" s="14"/>
      <c r="M18" s="46">
        <f>SUM(C18,E18,G18,I18,K18)</f>
        <v>152</v>
      </c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22</v>
      </c>
      <c r="B19" s="56">
        <v>1</v>
      </c>
      <c r="C19" s="10"/>
      <c r="D19" s="11">
        <v>7</v>
      </c>
      <c r="E19" s="10"/>
      <c r="F19" s="11">
        <v>13</v>
      </c>
      <c r="G19" s="10"/>
      <c r="H19" s="11">
        <v>12</v>
      </c>
      <c r="I19" s="10"/>
      <c r="J19" s="10">
        <v>15</v>
      </c>
      <c r="K19" s="10"/>
      <c r="L19" s="11">
        <f>SUM(B19:K19)</f>
        <v>48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82" t="s">
        <v>5</v>
      </c>
      <c r="B20" s="56">
        <v>5</v>
      </c>
      <c r="C20" s="10"/>
      <c r="D20" s="11">
        <v>21</v>
      </c>
      <c r="E20" s="10"/>
      <c r="F20" s="11">
        <v>22</v>
      </c>
      <c r="G20" s="10"/>
      <c r="H20" s="11">
        <v>22</v>
      </c>
      <c r="I20" s="10"/>
      <c r="J20" s="10">
        <v>13</v>
      </c>
      <c r="K20" s="10"/>
      <c r="L20" s="11">
        <f>SUM(B20:K20)</f>
        <v>83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6" t="s">
        <v>155</v>
      </c>
      <c r="B21" s="57">
        <v>1</v>
      </c>
      <c r="C21" s="49"/>
      <c r="D21" s="11">
        <v>4</v>
      </c>
      <c r="E21" s="10"/>
      <c r="F21" s="11">
        <v>2</v>
      </c>
      <c r="G21" s="10"/>
      <c r="H21" s="11">
        <v>7</v>
      </c>
      <c r="I21" s="10"/>
      <c r="J21" s="10">
        <v>3</v>
      </c>
      <c r="K21" s="10"/>
      <c r="L21" s="11">
        <f>SUM(B21:K21)</f>
        <v>17</v>
      </c>
      <c r="M21" s="10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3" t="s">
        <v>15</v>
      </c>
      <c r="B22" s="58">
        <v>0</v>
      </c>
      <c r="C22" s="12"/>
      <c r="D22" s="11">
        <v>0</v>
      </c>
      <c r="E22" s="12"/>
      <c r="F22" s="11">
        <v>0</v>
      </c>
      <c r="G22" s="12"/>
      <c r="H22" s="11">
        <v>4</v>
      </c>
      <c r="I22" s="12"/>
      <c r="J22" s="12">
        <v>0</v>
      </c>
      <c r="K22" s="12"/>
      <c r="L22" s="11">
        <f>SUM(B22:K22)</f>
        <v>4</v>
      </c>
      <c r="M22" s="12"/>
      <c r="N22" s="34">
        <f>SUM(D23,F23,H23,J23,L23)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7" t="s">
        <v>10</v>
      </c>
      <c r="B23" s="59"/>
      <c r="C23" s="50">
        <f>SUM(B24:B28)</f>
        <v>54</v>
      </c>
      <c r="D23" s="13"/>
      <c r="E23" s="46">
        <f>SUM(D24:D28)</f>
        <v>211</v>
      </c>
      <c r="F23" s="13"/>
      <c r="G23" s="46">
        <f>SUM(F24:F28)</f>
        <v>221</v>
      </c>
      <c r="H23" s="13"/>
      <c r="I23" s="46">
        <f>SUM(H24:H28)</f>
        <v>232</v>
      </c>
      <c r="J23" s="46"/>
      <c r="K23" s="46">
        <f>SUM(J24:J28)</f>
        <v>272</v>
      </c>
      <c r="L23" s="14"/>
      <c r="M23" s="46">
        <f>SUM(C23,E23,G23,I23,K23)</f>
        <v>990</v>
      </c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138" t="s">
        <v>157</v>
      </c>
      <c r="B24" s="60">
        <v>7</v>
      </c>
      <c r="C24" s="51"/>
      <c r="D24" s="10">
        <v>11</v>
      </c>
      <c r="E24" s="10"/>
      <c r="F24" s="10">
        <v>18</v>
      </c>
      <c r="G24" s="10"/>
      <c r="H24" s="10">
        <v>32</v>
      </c>
      <c r="I24" s="10"/>
      <c r="J24" s="10">
        <v>12</v>
      </c>
      <c r="K24" s="10"/>
      <c r="L24" s="11">
        <f>SUM(B24:K24)</f>
        <v>80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</v>
      </c>
      <c r="B25" s="56">
        <v>10</v>
      </c>
      <c r="C25" s="10"/>
      <c r="D25" s="10">
        <v>33</v>
      </c>
      <c r="E25" s="10"/>
      <c r="F25" s="10">
        <v>30</v>
      </c>
      <c r="G25" s="10"/>
      <c r="H25" s="10">
        <v>28</v>
      </c>
      <c r="I25" s="10"/>
      <c r="J25" s="10">
        <v>46</v>
      </c>
      <c r="K25" s="10"/>
      <c r="L25" s="11">
        <f>SUM(B25:K25)</f>
        <v>147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158</v>
      </c>
      <c r="B26" s="61">
        <v>25</v>
      </c>
      <c r="C26" s="10"/>
      <c r="D26" s="10">
        <v>135</v>
      </c>
      <c r="E26" s="10"/>
      <c r="F26" s="10">
        <v>123</v>
      </c>
      <c r="G26" s="10"/>
      <c r="H26" s="10">
        <v>132</v>
      </c>
      <c r="I26" s="10"/>
      <c r="J26" s="10">
        <v>157</v>
      </c>
      <c r="K26" s="10"/>
      <c r="L26" s="11">
        <f>SUM(B26:K26)</f>
        <v>572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3730</v>
      </c>
      <c r="AT26" s="39" t="s">
        <v>3</v>
      </c>
      <c r="AU26" s="38">
        <v>3730</v>
      </c>
      <c r="AV26" s="45">
        <f t="shared" ref="AV26:AV36" si="0">AU26/$AS$38</f>
        <v>0.25003351655717926</v>
      </c>
    </row>
    <row r="27" spans="1:48" s="2" customFormat="1" ht="15.75" thickBot="1" x14ac:dyDescent="0.3">
      <c r="A27" s="82" t="s">
        <v>159</v>
      </c>
      <c r="B27" s="56">
        <v>3</v>
      </c>
      <c r="C27" s="10"/>
      <c r="D27" s="10">
        <v>9</v>
      </c>
      <c r="E27" s="10"/>
      <c r="F27" s="10">
        <v>20</v>
      </c>
      <c r="G27" s="10"/>
      <c r="H27" s="10">
        <v>21</v>
      </c>
      <c r="I27" s="10"/>
      <c r="J27" s="10">
        <v>20</v>
      </c>
      <c r="K27" s="10"/>
      <c r="L27" s="11">
        <f>SUM(B27:K27)</f>
        <v>73</v>
      </c>
      <c r="M27" s="10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M13</f>
        <v>3541</v>
      </c>
      <c r="AT27" s="37" t="s">
        <v>9</v>
      </c>
      <c r="AU27" s="40">
        <v>3541</v>
      </c>
      <c r="AV27" s="45">
        <f t="shared" si="0"/>
        <v>0.23736425794342406</v>
      </c>
    </row>
    <row r="28" spans="1:48" s="2" customFormat="1" ht="15.75" thickBot="1" x14ac:dyDescent="0.3">
      <c r="A28" s="224" t="s">
        <v>160</v>
      </c>
      <c r="B28" s="58">
        <v>9</v>
      </c>
      <c r="C28" s="12"/>
      <c r="D28" s="10">
        <v>23</v>
      </c>
      <c r="E28" s="12"/>
      <c r="F28" s="10">
        <v>30</v>
      </c>
      <c r="G28" s="12"/>
      <c r="H28" s="10">
        <v>19</v>
      </c>
      <c r="I28" s="12"/>
      <c r="J28" s="12">
        <v>37</v>
      </c>
      <c r="K28" s="12"/>
      <c r="L28" s="11">
        <f>SUM(B28:K28)</f>
        <v>118</v>
      </c>
      <c r="M28" s="12"/>
      <c r="N28" s="34">
        <f>SUM(D29,F29,H29,J29,L29)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M9</f>
        <v>2438</v>
      </c>
      <c r="AT28" s="37" t="s">
        <v>2</v>
      </c>
      <c r="AU28" s="40">
        <v>2438</v>
      </c>
      <c r="AV28" s="45">
        <f t="shared" si="0"/>
        <v>0.16342673280600617</v>
      </c>
    </row>
    <row r="29" spans="1:48" s="2" customFormat="1" ht="15.75" thickBot="1" x14ac:dyDescent="0.3">
      <c r="A29" s="131" t="s">
        <v>28</v>
      </c>
      <c r="B29" s="55"/>
      <c r="C29" s="46">
        <f>SUM(B30:B31)</f>
        <v>84</v>
      </c>
      <c r="D29" s="13"/>
      <c r="E29" s="46">
        <f>SUM(D30:D31)</f>
        <v>267</v>
      </c>
      <c r="F29" s="13"/>
      <c r="G29" s="46">
        <f>SUM(F30:F31)</f>
        <v>265</v>
      </c>
      <c r="H29" s="13"/>
      <c r="I29" s="46">
        <f>SUM(H30:H31)</f>
        <v>289</v>
      </c>
      <c r="J29" s="46"/>
      <c r="K29" s="46">
        <f>SUM(J30:J31)</f>
        <v>312</v>
      </c>
      <c r="L29" s="14"/>
      <c r="M29" s="46">
        <f>SUM(C29,E29,G29,I29,K29)</f>
        <v>1217</v>
      </c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1062</v>
      </c>
      <c r="AT29" s="37" t="s">
        <v>18</v>
      </c>
      <c r="AU29" s="40">
        <v>1432</v>
      </c>
      <c r="AV29" s="45">
        <f t="shared" si="0"/>
        <v>9.5991419761362107E-2</v>
      </c>
    </row>
    <row r="30" spans="1:48" s="2" customFormat="1" ht="15.75" thickBot="1" x14ac:dyDescent="0.3">
      <c r="A30" s="82" t="s">
        <v>55</v>
      </c>
      <c r="B30" s="56">
        <v>82</v>
      </c>
      <c r="C30" s="10"/>
      <c r="D30" s="11">
        <v>259</v>
      </c>
      <c r="E30" s="10"/>
      <c r="F30" s="11">
        <v>259</v>
      </c>
      <c r="G30" s="10"/>
      <c r="H30" s="11">
        <v>284</v>
      </c>
      <c r="I30" s="10"/>
      <c r="J30" s="10">
        <v>302</v>
      </c>
      <c r="K30" s="10"/>
      <c r="L30" s="11">
        <f>SUM(B30:K30)</f>
        <v>1186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1432</v>
      </c>
      <c r="AT30" s="37" t="s">
        <v>28</v>
      </c>
      <c r="AU30" s="40">
        <v>1217</v>
      </c>
      <c r="AV30" s="45">
        <f t="shared" si="0"/>
        <v>8.1579300174286093E-2</v>
      </c>
    </row>
    <row r="31" spans="1:48" s="2" customFormat="1" ht="15.75" thickBot="1" x14ac:dyDescent="0.3">
      <c r="A31" s="82" t="s">
        <v>155</v>
      </c>
      <c r="B31" s="56">
        <v>2</v>
      </c>
      <c r="C31" s="10"/>
      <c r="D31" s="11">
        <v>8</v>
      </c>
      <c r="E31" s="10"/>
      <c r="F31" s="11">
        <v>6</v>
      </c>
      <c r="G31" s="10"/>
      <c r="H31" s="11">
        <v>5</v>
      </c>
      <c r="I31" s="10"/>
      <c r="J31" s="10">
        <v>10</v>
      </c>
      <c r="K31" s="10"/>
      <c r="L31" s="11">
        <f>SUM(B31:K31)</f>
        <v>31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M29</f>
        <v>1217</v>
      </c>
      <c r="AT31" s="37" t="s">
        <v>17</v>
      </c>
      <c r="AU31" s="40">
        <v>1062</v>
      </c>
      <c r="AV31" s="45">
        <f t="shared" si="0"/>
        <v>7.118916744871967E-2</v>
      </c>
    </row>
    <row r="32" spans="1:48" s="2" customFormat="1" ht="15.75" thickBot="1" x14ac:dyDescent="0.3">
      <c r="A32" s="131" t="s">
        <v>17</v>
      </c>
      <c r="B32" s="62"/>
      <c r="C32" s="15">
        <f>SUM(B33:B39)</f>
        <v>34</v>
      </c>
      <c r="D32" s="16"/>
      <c r="E32" s="15">
        <f>SUM(D33:D39)</f>
        <v>223</v>
      </c>
      <c r="F32" s="16"/>
      <c r="G32" s="15">
        <f>SUM(F33:F39)</f>
        <v>241</v>
      </c>
      <c r="H32" s="16"/>
      <c r="I32" s="15">
        <f>SUM(H33:H39)</f>
        <v>352</v>
      </c>
      <c r="J32" s="15"/>
      <c r="K32" s="15">
        <f>SUM(J33:J39)</f>
        <v>212</v>
      </c>
      <c r="L32" s="17"/>
      <c r="M32" s="46">
        <f>SUM(C32,E32,G32,I32,K32)</f>
        <v>1062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M23</f>
        <v>990</v>
      </c>
      <c r="AT32" s="37" t="s">
        <v>10</v>
      </c>
      <c r="AU32" s="40">
        <v>990</v>
      </c>
      <c r="AV32" s="45">
        <f t="shared" si="0"/>
        <v>6.6362783214908169E-2</v>
      </c>
    </row>
    <row r="33" spans="1:48" s="2" customFormat="1" ht="15.75" thickBot="1" x14ac:dyDescent="0.3">
      <c r="A33" s="132" t="s">
        <v>6</v>
      </c>
      <c r="B33" s="56">
        <v>7</v>
      </c>
      <c r="C33" s="10"/>
      <c r="D33" s="11">
        <v>50</v>
      </c>
      <c r="E33" s="10"/>
      <c r="F33" s="11">
        <v>78</v>
      </c>
      <c r="G33" s="10"/>
      <c r="H33" s="11">
        <v>144</v>
      </c>
      <c r="I33" s="10"/>
      <c r="J33" s="10">
        <v>78</v>
      </c>
      <c r="K33" s="10"/>
      <c r="L33" s="11">
        <f t="shared" ref="L33:L39" si="1">SUM(B33:K33)</f>
        <v>357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M42</f>
        <v>226</v>
      </c>
      <c r="AT33" s="37" t="s">
        <v>23</v>
      </c>
      <c r="AU33" s="40">
        <v>226</v>
      </c>
      <c r="AV33" s="45">
        <f t="shared" si="0"/>
        <v>1.514948384501944E-2</v>
      </c>
    </row>
    <row r="34" spans="1:48" s="2" customFormat="1" ht="15.75" thickBot="1" x14ac:dyDescent="0.3">
      <c r="A34" s="132" t="s">
        <v>5</v>
      </c>
      <c r="B34" s="56">
        <v>3</v>
      </c>
      <c r="C34" s="10"/>
      <c r="D34" s="11">
        <v>25</v>
      </c>
      <c r="E34" s="10"/>
      <c r="F34" s="11">
        <v>30</v>
      </c>
      <c r="G34" s="10"/>
      <c r="H34" s="11">
        <v>28</v>
      </c>
      <c r="I34" s="10"/>
      <c r="J34" s="10">
        <v>22</v>
      </c>
      <c r="K34" s="10"/>
      <c r="L34" s="11">
        <f t="shared" si="1"/>
        <v>108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M18</f>
        <v>152</v>
      </c>
      <c r="AT34" s="37" t="s">
        <v>8</v>
      </c>
      <c r="AU34" s="40">
        <v>152</v>
      </c>
      <c r="AV34" s="45">
        <f t="shared" si="0"/>
        <v>1.018903338249095E-2</v>
      </c>
    </row>
    <row r="35" spans="1:48" s="2" customFormat="1" ht="15.75" thickBot="1" x14ac:dyDescent="0.3">
      <c r="A35" s="82" t="s">
        <v>155</v>
      </c>
      <c r="B35" s="56">
        <v>0</v>
      </c>
      <c r="C35" s="10"/>
      <c r="D35" s="11">
        <v>2</v>
      </c>
      <c r="E35" s="10"/>
      <c r="F35" s="11">
        <v>67</v>
      </c>
      <c r="G35" s="10"/>
      <c r="H35" s="11">
        <v>113</v>
      </c>
      <c r="I35" s="10"/>
      <c r="J35" s="10">
        <v>46</v>
      </c>
      <c r="K35" s="10"/>
      <c r="L35" s="11">
        <f t="shared" si="1"/>
        <v>228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101</v>
      </c>
      <c r="AT35" s="37" t="s">
        <v>19</v>
      </c>
      <c r="AU35" s="40">
        <v>101</v>
      </c>
      <c r="AV35" s="45">
        <f t="shared" si="0"/>
        <v>6.7703445502078023E-3</v>
      </c>
    </row>
    <row r="36" spans="1:48" s="2" customFormat="1" ht="15.75" thickBot="1" x14ac:dyDescent="0.3">
      <c r="A36" s="77" t="s">
        <v>48</v>
      </c>
      <c r="B36" s="63">
        <v>9</v>
      </c>
      <c r="C36" s="11"/>
      <c r="D36" s="11">
        <v>58</v>
      </c>
      <c r="E36" s="11"/>
      <c r="F36" s="11">
        <v>55</v>
      </c>
      <c r="G36" s="11"/>
      <c r="H36" s="11">
        <v>58</v>
      </c>
      <c r="I36" s="11"/>
      <c r="J36" s="11">
        <v>42</v>
      </c>
      <c r="K36" s="11"/>
      <c r="L36" s="11">
        <f t="shared" si="1"/>
        <v>222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4" t="s">
        <v>105</v>
      </c>
      <c r="AS36" s="40">
        <f>M54</f>
        <v>29</v>
      </c>
      <c r="AT36" s="37" t="s">
        <v>105</v>
      </c>
      <c r="AU36" s="40">
        <v>29</v>
      </c>
      <c r="AV36" s="45">
        <f t="shared" si="0"/>
        <v>1.9439603163962998E-3</v>
      </c>
    </row>
    <row r="37" spans="1:48" s="2" customFormat="1" ht="15.75" thickBot="1" x14ac:dyDescent="0.3">
      <c r="A37" s="77" t="s">
        <v>56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156</v>
      </c>
      <c r="B38" s="63">
        <v>14</v>
      </c>
      <c r="C38" s="11"/>
      <c r="D38" s="11">
        <v>87</v>
      </c>
      <c r="E38" s="11"/>
      <c r="F38" s="11">
        <v>9</v>
      </c>
      <c r="G38" s="11"/>
      <c r="H38" s="11">
        <v>7</v>
      </c>
      <c r="I38" s="11"/>
      <c r="J38" s="11">
        <v>24</v>
      </c>
      <c r="K38" s="11"/>
      <c r="L38" s="11">
        <f t="shared" si="1"/>
        <v>141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14918</v>
      </c>
      <c r="AT38" s="43"/>
      <c r="AU38" s="43">
        <f>SUM(AU26:AU36)</f>
        <v>14918</v>
      </c>
      <c r="AV38" s="44">
        <f>SUM(AV26:AV36)</f>
        <v>0.99999999999999989</v>
      </c>
    </row>
    <row r="39" spans="1:48" s="2" customFormat="1" ht="15.75" thickBot="1" x14ac:dyDescent="0.3">
      <c r="A39" s="77" t="s">
        <v>154</v>
      </c>
      <c r="B39" s="64">
        <v>1</v>
      </c>
      <c r="C39" s="10"/>
      <c r="D39" s="11">
        <v>1</v>
      </c>
      <c r="E39" s="12"/>
      <c r="F39" s="11">
        <v>2</v>
      </c>
      <c r="G39" s="12"/>
      <c r="H39" s="11">
        <v>2</v>
      </c>
      <c r="I39" s="12"/>
      <c r="J39" s="12">
        <v>0</v>
      </c>
      <c r="K39" s="12"/>
      <c r="L39" s="11">
        <f t="shared" si="1"/>
        <v>6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31" t="s">
        <v>18</v>
      </c>
      <c r="B40" s="55"/>
      <c r="C40" s="46">
        <f>SUM(B41)</f>
        <v>72</v>
      </c>
      <c r="D40" s="13"/>
      <c r="E40" s="46">
        <f>SUM(D41)</f>
        <v>334</v>
      </c>
      <c r="F40" s="13"/>
      <c r="G40" s="46">
        <f>SUM(F41)</f>
        <v>334</v>
      </c>
      <c r="H40" s="13"/>
      <c r="I40" s="46">
        <f>SUM(H41)</f>
        <v>365</v>
      </c>
      <c r="J40" s="46"/>
      <c r="K40" s="46">
        <f>SUM(J41)</f>
        <v>327</v>
      </c>
      <c r="L40" s="14"/>
      <c r="M40" s="46">
        <f>SUM(C40,E40,G40,I40,K40)</f>
        <v>1432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161</v>
      </c>
      <c r="B41" s="56">
        <v>72</v>
      </c>
      <c r="C41" s="10"/>
      <c r="D41" s="11">
        <v>334</v>
      </c>
      <c r="E41" s="10"/>
      <c r="F41" s="11">
        <v>334</v>
      </c>
      <c r="G41" s="10"/>
      <c r="H41" s="11">
        <v>365</v>
      </c>
      <c r="I41" s="10"/>
      <c r="J41" s="10">
        <v>327</v>
      </c>
      <c r="K41" s="10"/>
      <c r="L41" s="11">
        <f>SUM(B41:K41)</f>
        <v>1432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5" t="s">
        <v>23</v>
      </c>
      <c r="B42" s="62"/>
      <c r="C42" s="15">
        <f>SUM(B43:B48)</f>
        <v>13</v>
      </c>
      <c r="D42" s="16"/>
      <c r="E42" s="15">
        <f>SUM(D43:D48)</f>
        <v>58</v>
      </c>
      <c r="F42" s="16"/>
      <c r="G42" s="15">
        <f>SUM(F43:F48)</f>
        <v>57</v>
      </c>
      <c r="H42" s="16"/>
      <c r="I42" s="15">
        <f>SUM(H43:H48)</f>
        <v>53</v>
      </c>
      <c r="J42" s="15"/>
      <c r="K42" s="15">
        <f>SUM(J43:J48)</f>
        <v>45</v>
      </c>
      <c r="L42" s="15"/>
      <c r="M42" s="46">
        <f>SUM(C42,E42,G42,I42,K42)</f>
        <v>226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32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1</v>
      </c>
      <c r="K43" s="10"/>
      <c r="L43" s="11">
        <f t="shared" ref="L43:L48" si="2">SUM(B43:K43)</f>
        <v>1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104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3</v>
      </c>
      <c r="C45" s="10"/>
      <c r="D45" s="11">
        <v>16</v>
      </c>
      <c r="E45" s="10"/>
      <c r="F45" s="11">
        <v>26</v>
      </c>
      <c r="G45" s="10"/>
      <c r="H45" s="11">
        <v>25</v>
      </c>
      <c r="I45" s="10"/>
      <c r="J45" s="10">
        <v>26</v>
      </c>
      <c r="K45" s="10"/>
      <c r="L45" s="11">
        <f t="shared" si="2"/>
        <v>96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50</v>
      </c>
      <c r="B46" s="61">
        <v>7</v>
      </c>
      <c r="C46" s="10"/>
      <c r="D46" s="10">
        <v>31</v>
      </c>
      <c r="E46" s="10"/>
      <c r="F46" s="10">
        <v>25</v>
      </c>
      <c r="G46" s="10"/>
      <c r="H46" s="10">
        <v>21</v>
      </c>
      <c r="I46" s="10"/>
      <c r="J46" s="10">
        <v>12</v>
      </c>
      <c r="K46" s="10"/>
      <c r="L46" s="11">
        <f t="shared" si="2"/>
        <v>96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155</v>
      </c>
      <c r="B47" s="56">
        <v>3</v>
      </c>
      <c r="C47" s="10"/>
      <c r="D47" s="11">
        <v>9</v>
      </c>
      <c r="E47" s="10"/>
      <c r="F47" s="11">
        <v>3</v>
      </c>
      <c r="G47" s="10"/>
      <c r="H47" s="11">
        <v>5</v>
      </c>
      <c r="I47" s="10"/>
      <c r="J47" s="10">
        <v>4</v>
      </c>
      <c r="K47" s="10"/>
      <c r="L47" s="11">
        <f t="shared" si="2"/>
        <v>24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9" t="s">
        <v>5</v>
      </c>
      <c r="B48" s="65">
        <v>0</v>
      </c>
      <c r="C48" s="10"/>
      <c r="D48" s="11">
        <v>2</v>
      </c>
      <c r="E48" s="10"/>
      <c r="F48" s="11">
        <v>3</v>
      </c>
      <c r="G48" s="10"/>
      <c r="H48" s="11">
        <v>2</v>
      </c>
      <c r="I48" s="10"/>
      <c r="J48" s="10">
        <v>2</v>
      </c>
      <c r="K48" s="10"/>
      <c r="L48" s="11">
        <f t="shared" si="2"/>
        <v>9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31" t="s">
        <v>19</v>
      </c>
      <c r="B49" s="62"/>
      <c r="C49" s="15">
        <f>SUM(B50:B53)</f>
        <v>4</v>
      </c>
      <c r="D49" s="16"/>
      <c r="E49" s="15">
        <f>SUM(D50:D53)</f>
        <v>23</v>
      </c>
      <c r="F49" s="16"/>
      <c r="G49" s="15">
        <f>SUM(F50:F53)</f>
        <v>31</v>
      </c>
      <c r="H49" s="16"/>
      <c r="I49" s="15">
        <f>SUM(H50:H53)</f>
        <v>19</v>
      </c>
      <c r="J49" s="15"/>
      <c r="K49" s="15">
        <f>SUM(J50:J53)</f>
        <v>24</v>
      </c>
      <c r="L49" s="17"/>
      <c r="M49" s="46">
        <f>SUM(C49,E49,G49,I49,K49)</f>
        <v>101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51</v>
      </c>
      <c r="B50" s="61">
        <v>1</v>
      </c>
      <c r="C50" s="10"/>
      <c r="D50" s="10">
        <v>7</v>
      </c>
      <c r="E50" s="10"/>
      <c r="F50" s="10">
        <v>6</v>
      </c>
      <c r="G50" s="10"/>
      <c r="H50" s="10">
        <v>7</v>
      </c>
      <c r="I50" s="10"/>
      <c r="J50" s="10">
        <v>9</v>
      </c>
      <c r="K50" s="10"/>
      <c r="L50" s="11">
        <f>SUM(B50:K50)</f>
        <v>30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162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1</v>
      </c>
      <c r="I51" s="10"/>
      <c r="J51" s="10">
        <v>0</v>
      </c>
      <c r="K51" s="10"/>
      <c r="L51" s="11">
        <f>SUM(B51:K51)</f>
        <v>1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163</v>
      </c>
      <c r="B52" s="61">
        <v>0</v>
      </c>
      <c r="C52" s="10"/>
      <c r="D52" s="10">
        <v>6</v>
      </c>
      <c r="E52" s="10"/>
      <c r="F52" s="10">
        <v>3</v>
      </c>
      <c r="G52" s="10"/>
      <c r="H52" s="10">
        <v>5</v>
      </c>
      <c r="I52" s="10"/>
      <c r="J52" s="10">
        <v>1</v>
      </c>
      <c r="K52" s="10"/>
      <c r="L52" s="11">
        <f>SUM(B52:K52)</f>
        <v>15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155</v>
      </c>
      <c r="B53" s="61">
        <v>3</v>
      </c>
      <c r="C53" s="10"/>
      <c r="D53" s="10">
        <v>10</v>
      </c>
      <c r="E53" s="10"/>
      <c r="F53" s="10">
        <v>22</v>
      </c>
      <c r="G53" s="10"/>
      <c r="H53" s="10">
        <v>6</v>
      </c>
      <c r="I53" s="10"/>
      <c r="J53" s="10">
        <v>14</v>
      </c>
      <c r="K53" s="10"/>
      <c r="L53" s="11">
        <f>SUM(B53:K53)</f>
        <v>55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40" t="s">
        <v>105</v>
      </c>
      <c r="B54" s="52"/>
      <c r="C54" s="52">
        <f>SUM(B55:B62)</f>
        <v>1</v>
      </c>
      <c r="D54" s="16"/>
      <c r="E54" s="15">
        <f>SUM(D55:D62)</f>
        <v>8</v>
      </c>
      <c r="F54" s="52"/>
      <c r="G54" s="52">
        <f>SUM(F55:F62)</f>
        <v>5</v>
      </c>
      <c r="H54" s="16"/>
      <c r="I54" s="15">
        <f>SUM(H55:H62)</f>
        <v>8</v>
      </c>
      <c r="J54" s="15"/>
      <c r="K54" s="15">
        <f>SUM(J55:J62)</f>
        <v>7</v>
      </c>
      <c r="L54" s="52"/>
      <c r="M54" s="52">
        <f>SUM(C54,E54,G54,I54,K54)</f>
        <v>29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44" t="s">
        <v>96</v>
      </c>
      <c r="B55" s="61">
        <v>0</v>
      </c>
      <c r="C55" s="10"/>
      <c r="D55" s="10">
        <v>3</v>
      </c>
      <c r="E55" s="10"/>
      <c r="F55" s="10">
        <v>0</v>
      </c>
      <c r="G55" s="10"/>
      <c r="H55" s="10">
        <v>2</v>
      </c>
      <c r="I55" s="10"/>
      <c r="J55" s="10">
        <v>0</v>
      </c>
      <c r="K55" s="10"/>
      <c r="L55" s="11">
        <f>SUM(B55:K55)</f>
        <v>5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44" t="s">
        <v>97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45" t="s">
        <v>142</v>
      </c>
      <c r="B57" s="61">
        <v>0</v>
      </c>
      <c r="C57" s="10"/>
      <c r="D57" s="10">
        <v>0</v>
      </c>
      <c r="E57" s="10"/>
      <c r="F57" s="10">
        <v>0</v>
      </c>
      <c r="G57" s="10"/>
      <c r="H57" s="10">
        <v>0</v>
      </c>
      <c r="I57" s="10"/>
      <c r="J57" s="10">
        <v>0</v>
      </c>
      <c r="K57" s="10"/>
      <c r="L57" s="11">
        <f t="shared" si="3"/>
        <v>0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46" t="s">
        <v>99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44" t="s">
        <v>100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44" t="s">
        <v>101</v>
      </c>
      <c r="B60" s="61">
        <v>1</v>
      </c>
      <c r="C60" s="10"/>
      <c r="D60" s="10">
        <v>1</v>
      </c>
      <c r="E60" s="10"/>
      <c r="F60" s="10">
        <v>3</v>
      </c>
      <c r="G60" s="10"/>
      <c r="H60" s="10">
        <v>1</v>
      </c>
      <c r="I60" s="10"/>
      <c r="J60" s="10">
        <v>0</v>
      </c>
      <c r="K60" s="10"/>
      <c r="L60" s="11">
        <f t="shared" si="3"/>
        <v>6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44" t="s">
        <v>102</v>
      </c>
      <c r="B61" s="61">
        <v>0</v>
      </c>
      <c r="C61" s="10"/>
      <c r="D61" s="10">
        <v>3</v>
      </c>
      <c r="E61" s="10"/>
      <c r="F61" s="10">
        <v>1</v>
      </c>
      <c r="G61" s="10"/>
      <c r="H61" s="10">
        <v>5</v>
      </c>
      <c r="I61" s="10"/>
      <c r="J61" s="10">
        <v>7</v>
      </c>
      <c r="K61" s="10"/>
      <c r="L61" s="11">
        <f t="shared" si="3"/>
        <v>16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47" t="s">
        <v>103</v>
      </c>
      <c r="B62" s="61">
        <v>0</v>
      </c>
      <c r="C62" s="10"/>
      <c r="D62" s="10">
        <v>1</v>
      </c>
      <c r="E62" s="10"/>
      <c r="F62" s="10">
        <v>1</v>
      </c>
      <c r="G62" s="10"/>
      <c r="H62" s="10">
        <v>0</v>
      </c>
      <c r="I62" s="10"/>
      <c r="J62" s="10">
        <v>0</v>
      </c>
      <c r="K62" s="10"/>
      <c r="L62" s="11">
        <f t="shared" si="3"/>
        <v>2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41" t="s">
        <v>89</v>
      </c>
      <c r="B63" s="53">
        <f>SUBTOTAL(109,B4:B62)</f>
        <v>753</v>
      </c>
      <c r="C63" s="53">
        <f>SUBTOTAL(109,C3:C62)</f>
        <v>753</v>
      </c>
      <c r="D63" s="53">
        <f>SUBTOTAL(109,D4:D62)</f>
        <v>3668</v>
      </c>
      <c r="E63" s="53">
        <f>SUBTOTAL(109,E3:E62)</f>
        <v>3668</v>
      </c>
      <c r="F63" s="53">
        <f>SUM(F4:F62)</f>
        <v>3521</v>
      </c>
      <c r="G63" s="53">
        <f>SUM(G3:G62)</f>
        <v>3521</v>
      </c>
      <c r="H63" s="53">
        <f>SUBTOTAL(109,H4:H62)</f>
        <v>3744</v>
      </c>
      <c r="I63" s="53">
        <f>SUBTOTAL(109,I3:I62)</f>
        <v>3744</v>
      </c>
      <c r="J63" s="53">
        <f>SUBTOTAL(109,J4:J62)</f>
        <v>3232</v>
      </c>
      <c r="K63" s="53">
        <f>SUBTOTAL(109,K3:K62)</f>
        <v>3232</v>
      </c>
      <c r="L63" s="54">
        <f>SUM(L4:L62)</f>
        <v>14918</v>
      </c>
      <c r="M63" s="54">
        <f>C63+E63+G63+I63+K63</f>
        <v>14918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0</v>
      </c>
      <c r="M64" s="67"/>
      <c r="N64" s="5">
        <f>N55+N3</f>
        <v>-675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8"/>
  <sheetViews>
    <sheetView showGridLines="0" zoomScale="85" zoomScaleNormal="85" workbookViewId="0">
      <selection activeCell="N46" sqref="N46:N65"/>
    </sheetView>
  </sheetViews>
  <sheetFormatPr defaultColWidth="11.42578125" defaultRowHeight="15.75" x14ac:dyDescent="0.25"/>
  <cols>
    <col min="1" max="1" width="68.42578125" style="186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232" t="s">
        <v>106</v>
      </c>
      <c r="C1" s="229"/>
      <c r="D1" s="230" t="s">
        <v>107</v>
      </c>
      <c r="E1" s="231"/>
      <c r="F1" s="230" t="s">
        <v>108</v>
      </c>
      <c r="G1" s="231"/>
      <c r="H1" s="230" t="s">
        <v>109</v>
      </c>
      <c r="I1" s="231"/>
      <c r="J1" s="230" t="s">
        <v>110</v>
      </c>
      <c r="K1" s="231"/>
      <c r="L1" s="230" t="s">
        <v>111</v>
      </c>
      <c r="M1" s="231"/>
      <c r="N1" s="230" t="s">
        <v>112</v>
      </c>
      <c r="O1" s="231"/>
      <c r="P1" s="230" t="s">
        <v>113</v>
      </c>
      <c r="Q1" s="231"/>
      <c r="R1" s="230" t="s">
        <v>114</v>
      </c>
      <c r="S1" s="231"/>
      <c r="T1" s="230" t="s">
        <v>115</v>
      </c>
      <c r="U1" s="231"/>
      <c r="V1" s="230" t="s">
        <v>116</v>
      </c>
      <c r="W1" s="231"/>
      <c r="X1" s="230" t="s">
        <v>117</v>
      </c>
      <c r="Y1" s="231"/>
      <c r="Z1" s="182" t="s">
        <v>118</v>
      </c>
      <c r="AA1" s="182" t="s">
        <v>119</v>
      </c>
      <c r="AD1" s="228">
        <v>2012</v>
      </c>
      <c r="AE1" s="229"/>
      <c r="AF1" s="230">
        <v>2013</v>
      </c>
      <c r="AG1" s="231"/>
      <c r="AH1" s="230">
        <v>2014</v>
      </c>
      <c r="AI1" s="231"/>
      <c r="AJ1" s="230">
        <v>2015</v>
      </c>
      <c r="AK1" s="231"/>
      <c r="AL1" s="230">
        <v>2016</v>
      </c>
      <c r="AM1" s="231"/>
      <c r="AN1" s="182" t="s">
        <v>33</v>
      </c>
      <c r="AO1" s="182" t="s">
        <v>39</v>
      </c>
    </row>
    <row r="2" spans="1:76" ht="48" thickBot="1" x14ac:dyDescent="0.3">
      <c r="A2" s="187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3" t="s">
        <v>94</v>
      </c>
      <c r="BV2" s="174" t="s">
        <v>30</v>
      </c>
      <c r="BW2" s="173" t="s">
        <v>94</v>
      </c>
      <c r="BX2" s="174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6015</v>
      </c>
      <c r="L3" s="96"/>
      <c r="M3" s="96">
        <f>SUM(L4:L8)</f>
        <v>4849</v>
      </c>
      <c r="N3" s="96"/>
      <c r="O3" s="96">
        <f>SUM(N4:N8)</f>
        <v>3730</v>
      </c>
      <c r="P3" s="96"/>
      <c r="Q3" s="96">
        <f>SUM(P4:P8)</f>
        <v>0</v>
      </c>
      <c r="R3" s="97"/>
      <c r="S3" s="98">
        <f>SUM(R4:R8)</f>
        <v>0</v>
      </c>
      <c r="T3" s="97"/>
      <c r="U3" s="98">
        <f>SUM(T4:T8)</f>
        <v>0</v>
      </c>
      <c r="V3" s="97"/>
      <c r="W3" s="98">
        <f>SUM(V4:V8)</f>
        <v>0</v>
      </c>
      <c r="X3" s="97"/>
      <c r="Y3" s="98">
        <f>SUM(X4:X8)</f>
        <v>0</v>
      </c>
      <c r="Z3" s="89"/>
      <c r="AA3" s="90">
        <f>SUM(B3:Y3)</f>
        <v>41927</v>
      </c>
      <c r="AC3" s="149" t="s">
        <v>88</v>
      </c>
      <c r="AD3" s="142"/>
      <c r="AE3" s="143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4"/>
      <c r="AO3" s="145">
        <f>SUM(AD3:AM3)</f>
        <v>214047</v>
      </c>
      <c r="BU3" s="167" t="s">
        <v>88</v>
      </c>
      <c r="BV3" s="168">
        <f>AO3</f>
        <v>214047</v>
      </c>
      <c r="BW3" s="177" t="s">
        <v>88</v>
      </c>
      <c r="BX3" s="177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>
        <v>3679</v>
      </c>
      <c r="K4" s="111"/>
      <c r="L4" s="112">
        <v>1655</v>
      </c>
      <c r="M4" s="111"/>
      <c r="N4" s="112">
        <v>186</v>
      </c>
      <c r="O4" s="111"/>
      <c r="P4" s="112"/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22427</v>
      </c>
      <c r="AA4" s="115"/>
      <c r="AC4" s="150" t="s">
        <v>41</v>
      </c>
      <c r="AD4" s="146">
        <v>14859</v>
      </c>
      <c r="AE4" s="146"/>
      <c r="AF4" s="146">
        <v>33789</v>
      </c>
      <c r="AG4" s="146"/>
      <c r="AH4" s="146">
        <v>43477</v>
      </c>
      <c r="AI4" s="146"/>
      <c r="AJ4" s="146">
        <v>38275</v>
      </c>
      <c r="AK4" s="146"/>
      <c r="AL4" s="146"/>
      <c r="AM4" s="146"/>
      <c r="AN4" s="163">
        <f>SUM(AD4:AM4)</f>
        <v>130400</v>
      </c>
      <c r="AO4" s="164"/>
      <c r="BU4" s="169" t="s">
        <v>82</v>
      </c>
      <c r="BV4" s="170">
        <f>AO9</f>
        <v>81376</v>
      </c>
      <c r="BW4" s="178" t="s">
        <v>82</v>
      </c>
      <c r="BX4" s="178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>
        <v>2205</v>
      </c>
      <c r="K5" s="111"/>
      <c r="L5" s="112">
        <v>3045</v>
      </c>
      <c r="M5" s="111"/>
      <c r="N5" s="112">
        <v>2778</v>
      </c>
      <c r="O5" s="111"/>
      <c r="P5" s="112"/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17821</v>
      </c>
      <c r="AA5" s="115"/>
      <c r="AC5" s="150" t="s">
        <v>42</v>
      </c>
      <c r="AD5" s="146">
        <v>16913</v>
      </c>
      <c r="AE5" s="146"/>
      <c r="AF5" s="146">
        <v>24990</v>
      </c>
      <c r="AG5" s="146"/>
      <c r="AH5" s="146">
        <v>31739</v>
      </c>
      <c r="AI5" s="146"/>
      <c r="AJ5" s="146">
        <v>29069</v>
      </c>
      <c r="AK5" s="146"/>
      <c r="AL5" s="146"/>
      <c r="AM5" s="146"/>
      <c r="AN5" s="163">
        <f>SUM(AD5:AM5)</f>
        <v>102711</v>
      </c>
      <c r="AO5" s="164"/>
      <c r="BU5" s="171" t="s">
        <v>73</v>
      </c>
      <c r="BV5" s="172">
        <f>AO13</f>
        <v>67560</v>
      </c>
      <c r="BW5" s="177" t="s">
        <v>73</v>
      </c>
      <c r="BX5" s="177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>
        <v>0</v>
      </c>
      <c r="K6" s="111"/>
      <c r="L6" s="112">
        <v>0</v>
      </c>
      <c r="M6" s="111"/>
      <c r="N6" s="112">
        <v>0</v>
      </c>
      <c r="O6" s="111"/>
      <c r="P6" s="112"/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1</v>
      </c>
      <c r="AA6" s="115"/>
      <c r="AC6" s="150" t="s">
        <v>59</v>
      </c>
      <c r="AD6" s="146">
        <v>8</v>
      </c>
      <c r="AE6" s="146"/>
      <c r="AF6" s="146">
        <v>14</v>
      </c>
      <c r="AG6" s="146"/>
      <c r="AH6" s="146">
        <v>105</v>
      </c>
      <c r="AI6" s="146"/>
      <c r="AJ6" s="146">
        <v>269</v>
      </c>
      <c r="AK6" s="146"/>
      <c r="AL6" s="146"/>
      <c r="AM6" s="146"/>
      <c r="AN6" s="163">
        <f t="shared" ref="AN6:AN69" si="0">SUM(AD6:AM6)</f>
        <v>396</v>
      </c>
      <c r="AO6" s="164"/>
      <c r="BU6" s="169" t="s">
        <v>78</v>
      </c>
      <c r="BV6" s="170">
        <f>AO40</f>
        <v>38186</v>
      </c>
      <c r="BW6" s="178" t="s">
        <v>78</v>
      </c>
      <c r="BX6" s="178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>
        <v>131</v>
      </c>
      <c r="K7" s="111"/>
      <c r="L7" s="112">
        <v>109</v>
      </c>
      <c r="M7" s="111"/>
      <c r="N7" s="112">
        <v>91</v>
      </c>
      <c r="O7" s="111"/>
      <c r="P7" s="112"/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963</v>
      </c>
      <c r="AA7" s="115"/>
      <c r="AC7" s="150" t="s">
        <v>43</v>
      </c>
      <c r="AD7" s="146">
        <v>1571</v>
      </c>
      <c r="AE7" s="146"/>
      <c r="AF7" s="146">
        <v>1137</v>
      </c>
      <c r="AG7" s="146"/>
      <c r="AH7" s="146">
        <v>2861</v>
      </c>
      <c r="AI7" s="146"/>
      <c r="AJ7" s="146">
        <v>5222</v>
      </c>
      <c r="AK7" s="146"/>
      <c r="AL7" s="146"/>
      <c r="AM7" s="146"/>
      <c r="AN7" s="163">
        <f t="shared" si="0"/>
        <v>10791</v>
      </c>
      <c r="AO7" s="164"/>
      <c r="BU7" s="171" t="s">
        <v>83</v>
      </c>
      <c r="BV7" s="172">
        <f>AO29</f>
        <v>36275</v>
      </c>
      <c r="BW7" s="177" t="s">
        <v>72</v>
      </c>
      <c r="BX7" s="177">
        <v>37970</v>
      </c>
    </row>
    <row r="8" spans="1:76" ht="16.5" thickBot="1" x14ac:dyDescent="0.3">
      <c r="A8" s="121" t="s">
        <v>6</v>
      </c>
      <c r="B8" s="110">
        <v>0</v>
      </c>
      <c r="C8" s="111"/>
      <c r="D8" s="112">
        <v>0</v>
      </c>
      <c r="E8" s="111"/>
      <c r="F8" s="112">
        <v>0</v>
      </c>
      <c r="G8" s="111"/>
      <c r="H8" s="112">
        <v>0</v>
      </c>
      <c r="I8" s="111"/>
      <c r="J8" s="112">
        <v>0</v>
      </c>
      <c r="K8" s="111"/>
      <c r="L8" s="112">
        <v>40</v>
      </c>
      <c r="M8" s="111"/>
      <c r="N8" s="112">
        <v>675</v>
      </c>
      <c r="O8" s="111"/>
      <c r="P8" s="112"/>
      <c r="Q8" s="111"/>
      <c r="R8" s="113"/>
      <c r="S8" s="116"/>
      <c r="T8" s="113"/>
      <c r="U8" s="116"/>
      <c r="V8" s="113"/>
      <c r="W8" s="116"/>
      <c r="X8" s="113"/>
      <c r="Y8" s="116"/>
      <c r="Z8" s="108">
        <f>SUM(B8:X8)</f>
        <v>715</v>
      </c>
      <c r="AA8" s="115"/>
      <c r="AC8" s="121" t="s">
        <v>6</v>
      </c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63">
        <f t="shared" ref="AN8" si="1">SUM(AD8:AM8)</f>
        <v>0</v>
      </c>
      <c r="AO8" s="164"/>
      <c r="BU8" s="169" t="s">
        <v>72</v>
      </c>
      <c r="BV8" s="170">
        <f>AO32</f>
        <v>37970</v>
      </c>
      <c r="BW8" s="178" t="s">
        <v>83</v>
      </c>
      <c r="BX8" s="178">
        <v>36275</v>
      </c>
    </row>
    <row r="9" spans="1:76" ht="16.5" thickBot="1" x14ac:dyDescent="0.3">
      <c r="A9" s="104" t="s">
        <v>82</v>
      </c>
      <c r="B9" s="95"/>
      <c r="C9" s="95">
        <v>2344</v>
      </c>
      <c r="D9" s="99"/>
      <c r="E9" s="96">
        <v>2310</v>
      </c>
      <c r="F9" s="99"/>
      <c r="G9" s="96">
        <f>SUM(F10:F12)</f>
        <v>2246</v>
      </c>
      <c r="H9" s="99"/>
      <c r="I9" s="96">
        <f>SUM(H10:H12)</f>
        <v>2105</v>
      </c>
      <c r="J9" s="99"/>
      <c r="K9" s="96">
        <f>SUM(J10:J12)</f>
        <v>2047</v>
      </c>
      <c r="L9" s="99"/>
      <c r="M9" s="96">
        <f>SUM(L10:L12)</f>
        <v>2337</v>
      </c>
      <c r="N9" s="99"/>
      <c r="O9" s="96">
        <f>SUM(N10:N12)</f>
        <v>2438</v>
      </c>
      <c r="P9" s="99"/>
      <c r="Q9" s="96">
        <f>SUM(P10:P12)</f>
        <v>0</v>
      </c>
      <c r="R9" s="97"/>
      <c r="S9" s="98">
        <f>SUM(R10:R12)</f>
        <v>0</v>
      </c>
      <c r="T9" s="97"/>
      <c r="U9" s="98">
        <f t="shared" ref="U9" si="2">SUM(T10:T12)</f>
        <v>0</v>
      </c>
      <c r="V9" s="97"/>
      <c r="W9" s="98">
        <f t="shared" ref="W9" si="3">SUM(V10:V12)</f>
        <v>0</v>
      </c>
      <c r="X9" s="97"/>
      <c r="Y9" s="98">
        <f t="shared" ref="Y9" si="4">SUM(X10:X12)</f>
        <v>0</v>
      </c>
      <c r="Z9" s="89"/>
      <c r="AA9" s="90">
        <f>SUM(B9:Y9)</f>
        <v>15827</v>
      </c>
      <c r="AC9" s="151" t="s">
        <v>82</v>
      </c>
      <c r="AD9" s="143"/>
      <c r="AE9" s="143">
        <v>12226</v>
      </c>
      <c r="AF9" s="143"/>
      <c r="AG9" s="143">
        <v>19428</v>
      </c>
      <c r="AH9" s="143"/>
      <c r="AI9" s="143">
        <v>24629</v>
      </c>
      <c r="AJ9" s="143"/>
      <c r="AK9" s="143">
        <v>25093</v>
      </c>
      <c r="AL9" s="143"/>
      <c r="AM9" s="143">
        <f>AB9</f>
        <v>0</v>
      </c>
      <c r="AN9" s="165"/>
      <c r="AO9" s="166">
        <f>SUM(AD9:AM9)</f>
        <v>81376</v>
      </c>
      <c r="BU9" s="171" t="s">
        <v>84</v>
      </c>
      <c r="BV9" s="172">
        <f>AO23</f>
        <v>21016</v>
      </c>
      <c r="BW9" s="177" t="s">
        <v>84</v>
      </c>
      <c r="BX9" s="177">
        <v>21016</v>
      </c>
    </row>
    <row r="10" spans="1:76" ht="16.5" thickBot="1" x14ac:dyDescent="0.3">
      <c r="A10" s="117" t="s">
        <v>44</v>
      </c>
      <c r="B10" s="110">
        <v>1899</v>
      </c>
      <c r="C10" s="111"/>
      <c r="D10" s="112">
        <v>1807</v>
      </c>
      <c r="E10" s="111"/>
      <c r="F10" s="112">
        <v>1777</v>
      </c>
      <c r="G10" s="111"/>
      <c r="H10" s="112">
        <v>1678</v>
      </c>
      <c r="I10" s="111"/>
      <c r="J10" s="112">
        <v>1581</v>
      </c>
      <c r="K10" s="111"/>
      <c r="L10" s="112">
        <v>1798</v>
      </c>
      <c r="M10" s="111"/>
      <c r="N10" s="112">
        <v>1875</v>
      </c>
      <c r="O10" s="111"/>
      <c r="P10" s="112"/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12415</v>
      </c>
      <c r="AA10" s="115"/>
      <c r="AC10" s="152" t="s">
        <v>44</v>
      </c>
      <c r="AD10" s="146">
        <f>11394+6</f>
        <v>11400</v>
      </c>
      <c r="AE10" s="146"/>
      <c r="AF10" s="146">
        <v>16629</v>
      </c>
      <c r="AG10" s="146"/>
      <c r="AH10" s="146">
        <v>21610</v>
      </c>
      <c r="AI10" s="146"/>
      <c r="AJ10" s="146">
        <v>20210</v>
      </c>
      <c r="AK10" s="146"/>
      <c r="AL10" s="146"/>
      <c r="AM10" s="146"/>
      <c r="AN10" s="161">
        <f t="shared" si="0"/>
        <v>69849</v>
      </c>
      <c r="AO10" s="161"/>
      <c r="BU10" s="169" t="s">
        <v>4</v>
      </c>
      <c r="BV10" s="170">
        <f>AO70</f>
        <v>6090</v>
      </c>
      <c r="BW10" s="178" t="s">
        <v>70</v>
      </c>
      <c r="BX10" s="178">
        <v>8642</v>
      </c>
    </row>
    <row r="11" spans="1:76" ht="16.5" thickBot="1" x14ac:dyDescent="0.3">
      <c r="A11" s="117" t="s">
        <v>27</v>
      </c>
      <c r="B11" s="110">
        <v>358</v>
      </c>
      <c r="C11" s="111"/>
      <c r="D11" s="112">
        <v>367</v>
      </c>
      <c r="E11" s="111"/>
      <c r="F11" s="112">
        <v>335</v>
      </c>
      <c r="G11" s="111"/>
      <c r="H11" s="112">
        <v>294</v>
      </c>
      <c r="I11" s="111"/>
      <c r="J11" s="112">
        <v>285</v>
      </c>
      <c r="K11" s="111"/>
      <c r="L11" s="112">
        <v>338</v>
      </c>
      <c r="M11" s="111"/>
      <c r="N11" s="112">
        <v>344</v>
      </c>
      <c r="O11" s="111"/>
      <c r="P11" s="112"/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2321</v>
      </c>
      <c r="AA11" s="115"/>
      <c r="AC11" s="152" t="s">
        <v>27</v>
      </c>
      <c r="AD11" s="146">
        <v>826</v>
      </c>
      <c r="AE11" s="147"/>
      <c r="AF11" s="146">
        <v>2799</v>
      </c>
      <c r="AG11" s="147"/>
      <c r="AH11" s="147">
        <v>3019</v>
      </c>
      <c r="AI11" s="147"/>
      <c r="AJ11" s="147">
        <v>3582</v>
      </c>
      <c r="AK11" s="147"/>
      <c r="AL11" s="147"/>
      <c r="AM11" s="147"/>
      <c r="AN11" s="161">
        <f t="shared" si="0"/>
        <v>10226</v>
      </c>
      <c r="AO11" s="161"/>
      <c r="BU11" s="171" t="s">
        <v>85</v>
      </c>
      <c r="BV11" s="172">
        <f>AO18</f>
        <v>7654</v>
      </c>
      <c r="BW11" s="177" t="s">
        <v>85</v>
      </c>
      <c r="BX11" s="177">
        <v>7654</v>
      </c>
    </row>
    <row r="12" spans="1:76" ht="16.5" thickBot="1" x14ac:dyDescent="0.3">
      <c r="A12" s="118" t="s">
        <v>6</v>
      </c>
      <c r="B12" s="110">
        <v>87</v>
      </c>
      <c r="C12" s="111"/>
      <c r="D12" s="112">
        <v>136</v>
      </c>
      <c r="E12" s="111"/>
      <c r="F12" s="112">
        <v>134</v>
      </c>
      <c r="G12" s="111"/>
      <c r="H12" s="112">
        <v>133</v>
      </c>
      <c r="I12" s="111"/>
      <c r="J12" s="112">
        <v>181</v>
      </c>
      <c r="K12" s="111"/>
      <c r="L12" s="112">
        <v>201</v>
      </c>
      <c r="M12" s="111"/>
      <c r="N12" s="112">
        <v>219</v>
      </c>
      <c r="O12" s="111"/>
      <c r="P12" s="112"/>
      <c r="Q12" s="111"/>
      <c r="R12" s="113"/>
      <c r="S12" s="114"/>
      <c r="T12" s="113"/>
      <c r="U12" s="114"/>
      <c r="V12" s="113"/>
      <c r="W12" s="114"/>
      <c r="X12" s="113"/>
      <c r="Y12" s="114"/>
      <c r="Z12" s="108">
        <f>SUM(B12:X12)</f>
        <v>1091</v>
      </c>
      <c r="AA12" s="115"/>
      <c r="AC12" s="153" t="s">
        <v>6</v>
      </c>
      <c r="AD12" s="146"/>
      <c r="AE12" s="147"/>
      <c r="AF12" s="146"/>
      <c r="AG12" s="147"/>
      <c r="AH12" s="147"/>
      <c r="AI12" s="147"/>
      <c r="AJ12" s="147">
        <v>1322</v>
      </c>
      <c r="AK12" s="147"/>
      <c r="AL12" s="147"/>
      <c r="AM12" s="147"/>
      <c r="AN12" s="161">
        <f t="shared" si="0"/>
        <v>1322</v>
      </c>
      <c r="AO12" s="161"/>
      <c r="BU12" s="169" t="s">
        <v>70</v>
      </c>
      <c r="BV12" s="170">
        <f>AO45</f>
        <v>8642</v>
      </c>
      <c r="BW12" s="178" t="s">
        <v>4</v>
      </c>
      <c r="BX12" s="178">
        <v>6090</v>
      </c>
    </row>
    <row r="13" spans="1:76" ht="16.5" thickBot="1" x14ac:dyDescent="0.3">
      <c r="A13" s="104" t="s">
        <v>73</v>
      </c>
      <c r="B13" s="95"/>
      <c r="C13" s="95">
        <v>2984</v>
      </c>
      <c r="D13" s="99"/>
      <c r="E13" s="96">
        <v>4576</v>
      </c>
      <c r="F13" s="99"/>
      <c r="G13" s="96">
        <f>SUM(F14:F17)</f>
        <v>4581</v>
      </c>
      <c r="H13" s="99"/>
      <c r="I13" s="96">
        <f>SUM(H14:H17)</f>
        <v>4528</v>
      </c>
      <c r="J13" s="99"/>
      <c r="K13" s="96">
        <f>SUM(J14:J17)</f>
        <v>3949</v>
      </c>
      <c r="L13" s="99"/>
      <c r="M13" s="96">
        <f>SUM(L14:L17)</f>
        <v>3842</v>
      </c>
      <c r="N13" s="99"/>
      <c r="O13" s="96">
        <f>SUM(N14:N17)</f>
        <v>3541</v>
      </c>
      <c r="P13" s="99"/>
      <c r="Q13" s="96">
        <f>SUM(P14:P17)</f>
        <v>0</v>
      </c>
      <c r="R13" s="100"/>
      <c r="S13" s="101">
        <f>SUM(R14:R17)</f>
        <v>0</v>
      </c>
      <c r="T13" s="100"/>
      <c r="U13" s="101">
        <f t="shared" ref="U13" si="5">SUM(T14:T17)</f>
        <v>0</v>
      </c>
      <c r="V13" s="100"/>
      <c r="W13" s="101">
        <f t="shared" ref="W13" si="6">SUM(V14:V17)</f>
        <v>0</v>
      </c>
      <c r="X13" s="100"/>
      <c r="Y13" s="101">
        <f t="shared" ref="Y13" si="7">SUM(X14:X17)</f>
        <v>0</v>
      </c>
      <c r="Z13" s="89"/>
      <c r="AA13" s="90">
        <f>SUM(B13:Y13)</f>
        <v>28001</v>
      </c>
      <c r="AC13" s="151" t="s">
        <v>73</v>
      </c>
      <c r="AD13" s="143"/>
      <c r="AE13" s="143">
        <v>3716</v>
      </c>
      <c r="AF13" s="143"/>
      <c r="AG13" s="143">
        <v>14214</v>
      </c>
      <c r="AH13" s="143"/>
      <c r="AI13" s="143">
        <v>19235</v>
      </c>
      <c r="AJ13" s="143"/>
      <c r="AK13" s="143">
        <v>30395</v>
      </c>
      <c r="AL13" s="143"/>
      <c r="AM13" s="143">
        <f>AB13</f>
        <v>0</v>
      </c>
      <c r="AN13" s="165"/>
      <c r="AO13" s="166">
        <f>SUM(AD13:AM13)</f>
        <v>67560</v>
      </c>
      <c r="BU13" s="171" t="s">
        <v>71</v>
      </c>
      <c r="BV13" s="172">
        <f>AO42</f>
        <v>2913</v>
      </c>
      <c r="BW13" s="177" t="s">
        <v>71</v>
      </c>
      <c r="BX13" s="177">
        <v>2913</v>
      </c>
    </row>
    <row r="14" spans="1:76" ht="16.5" thickBot="1" x14ac:dyDescent="0.3">
      <c r="A14" s="121" t="s">
        <v>47</v>
      </c>
      <c r="B14" s="110">
        <v>396</v>
      </c>
      <c r="C14" s="111"/>
      <c r="D14" s="112">
        <v>522</v>
      </c>
      <c r="E14" s="111"/>
      <c r="F14" s="112">
        <v>487</v>
      </c>
      <c r="G14" s="111"/>
      <c r="H14" s="112">
        <v>498</v>
      </c>
      <c r="I14" s="111"/>
      <c r="J14" s="112">
        <v>392</v>
      </c>
      <c r="K14" s="111"/>
      <c r="L14" s="112">
        <v>399</v>
      </c>
      <c r="M14" s="111"/>
      <c r="N14" s="112">
        <v>555</v>
      </c>
      <c r="O14" s="111"/>
      <c r="P14" s="112"/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3249</v>
      </c>
      <c r="AA14" s="115"/>
      <c r="AC14" s="150" t="s">
        <v>47</v>
      </c>
      <c r="AD14" s="146">
        <v>659</v>
      </c>
      <c r="AE14" s="147"/>
      <c r="AF14" s="146">
        <v>4242</v>
      </c>
      <c r="AG14" s="147"/>
      <c r="AH14" s="147">
        <v>7211</v>
      </c>
      <c r="AI14" s="147"/>
      <c r="AJ14" s="147">
        <v>6570</v>
      </c>
      <c r="AK14" s="147"/>
      <c r="AL14" s="147"/>
      <c r="AM14" s="147"/>
      <c r="AN14" s="161">
        <f t="shared" si="0"/>
        <v>18682</v>
      </c>
      <c r="AO14" s="161"/>
      <c r="BU14" s="169" t="s">
        <v>79</v>
      </c>
      <c r="BV14" s="170">
        <f>AO52</f>
        <v>1860</v>
      </c>
      <c r="BW14" s="178" t="s">
        <v>86</v>
      </c>
      <c r="BX14" s="178">
        <v>1883</v>
      </c>
    </row>
    <row r="15" spans="1:76" ht="16.5" thickBot="1" x14ac:dyDescent="0.3">
      <c r="A15" s="121" t="s">
        <v>48</v>
      </c>
      <c r="B15" s="110">
        <v>3</v>
      </c>
      <c r="C15" s="111"/>
      <c r="D15" s="112">
        <v>5</v>
      </c>
      <c r="E15" s="111"/>
      <c r="F15" s="112">
        <v>2</v>
      </c>
      <c r="G15" s="111"/>
      <c r="H15" s="112">
        <v>4</v>
      </c>
      <c r="I15" s="111"/>
      <c r="J15" s="112">
        <v>7</v>
      </c>
      <c r="K15" s="111"/>
      <c r="L15" s="112">
        <v>5</v>
      </c>
      <c r="M15" s="111"/>
      <c r="N15" s="112">
        <v>2</v>
      </c>
      <c r="O15" s="111"/>
      <c r="P15" s="112"/>
      <c r="Q15" s="111"/>
      <c r="R15" s="113"/>
      <c r="S15" s="114"/>
      <c r="T15" s="113"/>
      <c r="U15" s="114"/>
      <c r="V15" s="113"/>
      <c r="W15" s="114"/>
      <c r="X15" s="113"/>
      <c r="Y15" s="114"/>
      <c r="Z15" s="108">
        <f>SUM(B15:X15)</f>
        <v>28</v>
      </c>
      <c r="AA15" s="115"/>
      <c r="AC15" s="150" t="s">
        <v>48</v>
      </c>
      <c r="AD15" s="146">
        <v>929</v>
      </c>
      <c r="AE15" s="147"/>
      <c r="AF15" s="146">
        <v>1127</v>
      </c>
      <c r="AG15" s="147"/>
      <c r="AH15" s="147">
        <v>57</v>
      </c>
      <c r="AI15" s="147"/>
      <c r="AJ15" s="147">
        <v>81</v>
      </c>
      <c r="AK15" s="147"/>
      <c r="AL15" s="147"/>
      <c r="AM15" s="147"/>
      <c r="AN15" s="161">
        <f t="shared" si="0"/>
        <v>2194</v>
      </c>
      <c r="AO15" s="161"/>
      <c r="BU15" s="171" t="s">
        <v>7</v>
      </c>
      <c r="BV15" s="172">
        <f>AO75</f>
        <v>671</v>
      </c>
      <c r="BW15" s="177" t="s">
        <v>79</v>
      </c>
      <c r="BX15" s="177">
        <v>1860</v>
      </c>
    </row>
    <row r="16" spans="1:76" ht="16.5" thickBot="1" x14ac:dyDescent="0.3">
      <c r="A16" s="121" t="s">
        <v>46</v>
      </c>
      <c r="B16" s="110">
        <v>917</v>
      </c>
      <c r="C16" s="111"/>
      <c r="D16" s="112">
        <v>1101</v>
      </c>
      <c r="E16" s="111"/>
      <c r="F16" s="112">
        <v>1196</v>
      </c>
      <c r="G16" s="111"/>
      <c r="H16" s="112">
        <v>1355</v>
      </c>
      <c r="I16" s="111"/>
      <c r="J16" s="112">
        <v>986</v>
      </c>
      <c r="K16" s="111"/>
      <c r="L16" s="112">
        <v>1017</v>
      </c>
      <c r="M16" s="111"/>
      <c r="N16" s="112">
        <v>828</v>
      </c>
      <c r="O16" s="111"/>
      <c r="P16" s="112"/>
      <c r="Q16" s="111"/>
      <c r="R16" s="113"/>
      <c r="S16" s="114"/>
      <c r="T16" s="113"/>
      <c r="U16" s="114"/>
      <c r="V16" s="113"/>
      <c r="W16" s="114"/>
      <c r="X16" s="113"/>
      <c r="Y16" s="116"/>
      <c r="Z16" s="108">
        <f>SUM(B16:X16)</f>
        <v>7400</v>
      </c>
      <c r="AA16" s="115"/>
      <c r="AC16" s="150" t="s">
        <v>46</v>
      </c>
      <c r="AD16" s="146">
        <v>2128</v>
      </c>
      <c r="AE16" s="146"/>
      <c r="AF16" s="146">
        <v>8364</v>
      </c>
      <c r="AG16" s="146"/>
      <c r="AH16" s="146">
        <v>3821</v>
      </c>
      <c r="AI16" s="146"/>
      <c r="AJ16" s="146">
        <v>6298</v>
      </c>
      <c r="AK16" s="146"/>
      <c r="AL16" s="146"/>
      <c r="AM16" s="146"/>
      <c r="AN16" s="161">
        <f t="shared" si="0"/>
        <v>20611</v>
      </c>
      <c r="AO16" s="161"/>
      <c r="BU16" s="169" t="s">
        <v>86</v>
      </c>
      <c r="BV16" s="170">
        <f>AO57</f>
        <v>1883</v>
      </c>
      <c r="BW16" s="178" t="s">
        <v>7</v>
      </c>
      <c r="BX16" s="178">
        <v>671</v>
      </c>
    </row>
    <row r="17" spans="1:76" ht="16.5" thickBot="1" x14ac:dyDescent="0.3">
      <c r="A17" s="119" t="s">
        <v>45</v>
      </c>
      <c r="B17" s="110">
        <v>1668</v>
      </c>
      <c r="C17" s="111"/>
      <c r="D17" s="112">
        <v>2948</v>
      </c>
      <c r="E17" s="111"/>
      <c r="F17" s="112">
        <v>2896</v>
      </c>
      <c r="G17" s="111"/>
      <c r="H17" s="112">
        <v>2671</v>
      </c>
      <c r="I17" s="111"/>
      <c r="J17" s="112">
        <v>2564</v>
      </c>
      <c r="K17" s="111"/>
      <c r="L17" s="112">
        <v>2421</v>
      </c>
      <c r="M17" s="111"/>
      <c r="N17" s="112">
        <v>2156</v>
      </c>
      <c r="O17" s="111"/>
      <c r="P17" s="112"/>
      <c r="Q17" s="111"/>
      <c r="R17" s="113"/>
      <c r="S17" s="116"/>
      <c r="T17" s="113"/>
      <c r="U17" s="116"/>
      <c r="V17" s="113"/>
      <c r="W17" s="116"/>
      <c r="X17" s="113"/>
      <c r="Y17" s="116"/>
      <c r="Z17" s="108">
        <f>SUM(B17:X17)</f>
        <v>17324</v>
      </c>
      <c r="AA17" s="115"/>
      <c r="AC17" s="154" t="s">
        <v>45</v>
      </c>
      <c r="AD17" s="146"/>
      <c r="AE17" s="146"/>
      <c r="AF17" s="146">
        <v>481</v>
      </c>
      <c r="AG17" s="146"/>
      <c r="AH17" s="146">
        <v>8146</v>
      </c>
      <c r="AI17" s="146"/>
      <c r="AJ17" s="146">
        <v>17415</v>
      </c>
      <c r="AK17" s="146"/>
      <c r="AL17" s="146"/>
      <c r="AM17" s="146"/>
      <c r="AN17" s="161">
        <f t="shared" si="0"/>
        <v>26042</v>
      </c>
      <c r="AO17" s="161"/>
      <c r="BU17" s="175" t="s">
        <v>39</v>
      </c>
      <c r="BV17" s="176">
        <f>SUM(BV3:BV16)</f>
        <v>526143</v>
      </c>
      <c r="BW17" s="179" t="s">
        <v>39</v>
      </c>
      <c r="BX17" s="179">
        <f>SUM(BX3:BX16)</f>
        <v>526143</v>
      </c>
    </row>
    <row r="18" spans="1:76" ht="16.5" thickBot="1" x14ac:dyDescent="0.3">
      <c r="A18" s="104" t="s">
        <v>85</v>
      </c>
      <c r="B18" s="95"/>
      <c r="C18" s="95">
        <v>120</v>
      </c>
      <c r="D18" s="99"/>
      <c r="E18" s="96">
        <v>127</v>
      </c>
      <c r="F18" s="99"/>
      <c r="G18" s="96">
        <f>SUM(F19:F22)</f>
        <v>147</v>
      </c>
      <c r="H18" s="99"/>
      <c r="I18" s="96">
        <f>SUM(H19:H22)</f>
        <v>150</v>
      </c>
      <c r="J18" s="99"/>
      <c r="K18" s="96">
        <f>SUM(J19:J22)</f>
        <v>132</v>
      </c>
      <c r="L18" s="99"/>
      <c r="M18" s="96">
        <f>SUM(L19:L22)</f>
        <v>162</v>
      </c>
      <c r="N18" s="99"/>
      <c r="O18" s="96">
        <f>SUM(N19:N22)</f>
        <v>152</v>
      </c>
      <c r="P18" s="99"/>
      <c r="Q18" s="96">
        <f>SUM(P19:P22)</f>
        <v>0</v>
      </c>
      <c r="R18" s="97"/>
      <c r="S18" s="98">
        <f t="shared" ref="S18" si="8">SUM(R19:R22)</f>
        <v>0</v>
      </c>
      <c r="T18" s="97"/>
      <c r="U18" s="98">
        <f t="shared" ref="U18" si="9">SUM(T19:T22)</f>
        <v>0</v>
      </c>
      <c r="V18" s="97"/>
      <c r="W18" s="98">
        <f t="shared" ref="W18" si="10">SUM(V19:V22)</f>
        <v>0</v>
      </c>
      <c r="X18" s="97"/>
      <c r="Y18" s="98">
        <f t="shared" ref="Y18" si="11">SUM(X19:X22)</f>
        <v>0</v>
      </c>
      <c r="Z18" s="89"/>
      <c r="AA18" s="90">
        <f>SUM(B18:Y18)</f>
        <v>990</v>
      </c>
      <c r="AC18" s="151" t="s">
        <v>85</v>
      </c>
      <c r="AD18" s="143"/>
      <c r="AE18" s="143">
        <v>1656</v>
      </c>
      <c r="AF18" s="143"/>
      <c r="AG18" s="143">
        <v>1868</v>
      </c>
      <c r="AH18" s="143"/>
      <c r="AI18" s="143">
        <v>2273</v>
      </c>
      <c r="AJ18" s="143"/>
      <c r="AK18" s="143">
        <v>1857</v>
      </c>
      <c r="AL18" s="143"/>
      <c r="AM18" s="143">
        <f>AB18</f>
        <v>0</v>
      </c>
      <c r="AN18" s="165"/>
      <c r="AO18" s="166">
        <f>SUM(AD18:AM18)</f>
        <v>7654</v>
      </c>
      <c r="AS18" s="120"/>
    </row>
    <row r="19" spans="1:76" ht="16.5" thickBot="1" x14ac:dyDescent="0.3">
      <c r="A19" s="121" t="s">
        <v>22</v>
      </c>
      <c r="B19" s="110">
        <v>23</v>
      </c>
      <c r="C19" s="111"/>
      <c r="D19" s="112">
        <v>33</v>
      </c>
      <c r="E19" s="111"/>
      <c r="F19" s="112">
        <v>51</v>
      </c>
      <c r="G19" s="111"/>
      <c r="H19" s="112">
        <v>46</v>
      </c>
      <c r="I19" s="111"/>
      <c r="J19" s="112">
        <v>41</v>
      </c>
      <c r="K19" s="111"/>
      <c r="L19" s="112">
        <v>60</v>
      </c>
      <c r="M19" s="111"/>
      <c r="N19" s="112">
        <v>48</v>
      </c>
      <c r="O19" s="111"/>
      <c r="P19" s="112"/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302</v>
      </c>
      <c r="AA19" s="115"/>
      <c r="AC19" s="150" t="s">
        <v>22</v>
      </c>
      <c r="AD19" s="146">
        <v>676</v>
      </c>
      <c r="AE19" s="146"/>
      <c r="AF19" s="146">
        <v>671</v>
      </c>
      <c r="AG19" s="146"/>
      <c r="AH19" s="146">
        <v>591</v>
      </c>
      <c r="AI19" s="146"/>
      <c r="AJ19" s="146">
        <v>489</v>
      </c>
      <c r="AK19" s="146"/>
      <c r="AL19" s="146"/>
      <c r="AM19" s="146"/>
      <c r="AN19" s="161">
        <f t="shared" si="0"/>
        <v>2427</v>
      </c>
      <c r="AO19" s="161"/>
    </row>
    <row r="20" spans="1:76" ht="16.5" thickBot="1" x14ac:dyDescent="0.3">
      <c r="A20" s="121" t="s">
        <v>5</v>
      </c>
      <c r="B20" s="110">
        <v>90</v>
      </c>
      <c r="C20" s="111"/>
      <c r="D20" s="112">
        <v>85</v>
      </c>
      <c r="E20" s="111"/>
      <c r="F20" s="112">
        <v>80</v>
      </c>
      <c r="G20" s="111"/>
      <c r="H20" s="112">
        <v>90</v>
      </c>
      <c r="I20" s="111"/>
      <c r="J20" s="112">
        <v>76</v>
      </c>
      <c r="K20" s="111"/>
      <c r="L20" s="112">
        <v>90</v>
      </c>
      <c r="M20" s="111"/>
      <c r="N20" s="112">
        <v>83</v>
      </c>
      <c r="O20" s="111"/>
      <c r="P20" s="112"/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594</v>
      </c>
      <c r="AA20" s="115"/>
      <c r="AC20" s="150" t="s">
        <v>5</v>
      </c>
      <c r="AD20" s="146">
        <v>809</v>
      </c>
      <c r="AE20" s="146"/>
      <c r="AF20" s="146">
        <v>1046</v>
      </c>
      <c r="AG20" s="146"/>
      <c r="AH20" s="146">
        <v>1513</v>
      </c>
      <c r="AI20" s="146"/>
      <c r="AJ20" s="146">
        <v>1145</v>
      </c>
      <c r="AK20" s="146"/>
      <c r="AL20" s="146"/>
      <c r="AM20" s="146"/>
      <c r="AN20" s="161">
        <f t="shared" si="0"/>
        <v>4513</v>
      </c>
      <c r="AO20" s="161"/>
    </row>
    <row r="21" spans="1:76" ht="16.5" thickBot="1" x14ac:dyDescent="0.3">
      <c r="A21" s="121" t="s">
        <v>46</v>
      </c>
      <c r="B21" s="112">
        <v>7</v>
      </c>
      <c r="C21" s="111"/>
      <c r="D21" s="112">
        <v>8</v>
      </c>
      <c r="E21" s="111"/>
      <c r="F21" s="112">
        <v>15</v>
      </c>
      <c r="G21" s="111"/>
      <c r="H21" s="112">
        <v>13</v>
      </c>
      <c r="I21" s="111"/>
      <c r="J21" s="112">
        <v>14</v>
      </c>
      <c r="K21" s="111"/>
      <c r="L21" s="112">
        <v>10</v>
      </c>
      <c r="M21" s="111"/>
      <c r="N21" s="112">
        <v>17</v>
      </c>
      <c r="O21" s="111"/>
      <c r="P21" s="112"/>
      <c r="Q21" s="111"/>
      <c r="R21" s="113"/>
      <c r="S21" s="114"/>
      <c r="T21" s="113"/>
      <c r="U21" s="114"/>
      <c r="V21" s="113"/>
      <c r="W21" s="114"/>
      <c r="X21" s="113"/>
      <c r="Y21" s="114"/>
      <c r="Z21" s="108">
        <f>SUM(B21:X21)</f>
        <v>84</v>
      </c>
      <c r="AA21" s="115"/>
      <c r="AC21" s="150" t="s">
        <v>46</v>
      </c>
      <c r="AD21" s="146">
        <v>171</v>
      </c>
      <c r="AE21" s="146"/>
      <c r="AF21" s="146">
        <v>149</v>
      </c>
      <c r="AG21" s="146"/>
      <c r="AH21" s="146">
        <v>159</v>
      </c>
      <c r="AI21" s="146"/>
      <c r="AJ21" s="146">
        <v>217</v>
      </c>
      <c r="AK21" s="146"/>
      <c r="AL21" s="146"/>
      <c r="AM21" s="146"/>
      <c r="AN21" s="161">
        <f t="shared" si="0"/>
        <v>696</v>
      </c>
      <c r="AO21" s="161"/>
    </row>
    <row r="22" spans="1:76" ht="16.5" thickBot="1" x14ac:dyDescent="0.3">
      <c r="A22" s="121" t="s">
        <v>15</v>
      </c>
      <c r="B22" s="110">
        <v>0</v>
      </c>
      <c r="C22" s="111"/>
      <c r="D22" s="112">
        <v>1</v>
      </c>
      <c r="E22" s="111"/>
      <c r="F22" s="112">
        <v>1</v>
      </c>
      <c r="G22" s="111"/>
      <c r="H22" s="111">
        <v>1</v>
      </c>
      <c r="I22" s="111"/>
      <c r="J22" s="111">
        <v>1</v>
      </c>
      <c r="K22" s="111"/>
      <c r="L22" s="111">
        <v>2</v>
      </c>
      <c r="M22" s="111"/>
      <c r="N22" s="112">
        <v>4</v>
      </c>
      <c r="O22" s="111"/>
      <c r="P22" s="112"/>
      <c r="Q22" s="111"/>
      <c r="R22" s="113"/>
      <c r="S22" s="116"/>
      <c r="T22" s="113"/>
      <c r="U22" s="116"/>
      <c r="V22" s="113"/>
      <c r="W22" s="116"/>
      <c r="X22" s="113"/>
      <c r="Y22" s="116"/>
      <c r="Z22" s="108">
        <f>SUM(B22:X22)</f>
        <v>10</v>
      </c>
      <c r="AA22" s="115"/>
      <c r="AC22" s="150" t="s">
        <v>15</v>
      </c>
      <c r="AD22" s="146"/>
      <c r="AE22" s="146"/>
      <c r="AF22" s="146">
        <v>2</v>
      </c>
      <c r="AG22" s="146"/>
      <c r="AH22" s="146">
        <v>10</v>
      </c>
      <c r="AI22" s="146"/>
      <c r="AJ22" s="146">
        <v>6</v>
      </c>
      <c r="AK22" s="146"/>
      <c r="AL22" s="146"/>
      <c r="AM22" s="146"/>
      <c r="AN22" s="161">
        <f t="shared" si="0"/>
        <v>18</v>
      </c>
      <c r="AO22" s="161"/>
    </row>
    <row r="23" spans="1:76" ht="16.5" thickBot="1" x14ac:dyDescent="0.3">
      <c r="A23" s="104" t="s">
        <v>84</v>
      </c>
      <c r="B23" s="95"/>
      <c r="C23" s="95">
        <v>860</v>
      </c>
      <c r="D23" s="99"/>
      <c r="E23" s="96">
        <v>994</v>
      </c>
      <c r="F23" s="99"/>
      <c r="G23" s="96">
        <f>SUM(F24:F28)</f>
        <v>958</v>
      </c>
      <c r="H23" s="99"/>
      <c r="I23" s="96">
        <f>SUM(H24:H28)</f>
        <v>870</v>
      </c>
      <c r="J23" s="99"/>
      <c r="K23" s="96">
        <f>SUM(J24:J28)</f>
        <v>896</v>
      </c>
      <c r="L23" s="99"/>
      <c r="M23" s="96">
        <f>SUM(L24:L28)</f>
        <v>982</v>
      </c>
      <c r="N23" s="99"/>
      <c r="O23" s="96">
        <f>SUM(N24:N28)</f>
        <v>990</v>
      </c>
      <c r="P23" s="99"/>
      <c r="Q23" s="96">
        <f>SUM(P24:P28)</f>
        <v>0</v>
      </c>
      <c r="R23" s="97"/>
      <c r="S23" s="98">
        <f t="shared" ref="S23" si="12">SUM(R24:R28)</f>
        <v>0</v>
      </c>
      <c r="T23" s="97"/>
      <c r="U23" s="98">
        <f t="shared" ref="U23" si="13">SUM(T24:T28)</f>
        <v>0</v>
      </c>
      <c r="V23" s="97"/>
      <c r="W23" s="98">
        <f t="shared" ref="W23" si="14">SUM(V24:V28)</f>
        <v>0</v>
      </c>
      <c r="X23" s="97"/>
      <c r="Y23" s="98">
        <f t="shared" ref="Y23" si="15">SUM(X24:X28)</f>
        <v>0</v>
      </c>
      <c r="Z23" s="89"/>
      <c r="AA23" s="90">
        <f>SUM(B23:Y23)</f>
        <v>6550</v>
      </c>
      <c r="AC23" s="151" t="s">
        <v>84</v>
      </c>
      <c r="AD23" s="143"/>
      <c r="AE23" s="143">
        <v>1672</v>
      </c>
      <c r="AF23" s="143"/>
      <c r="AG23" s="143">
        <v>4187</v>
      </c>
      <c r="AH23" s="143"/>
      <c r="AI23" s="143">
        <v>5559</v>
      </c>
      <c r="AJ23" s="143"/>
      <c r="AK23" s="143">
        <v>9598</v>
      </c>
      <c r="AL23" s="143"/>
      <c r="AM23" s="143">
        <f>AB23</f>
        <v>0</v>
      </c>
      <c r="AN23" s="165"/>
      <c r="AO23" s="166">
        <f>SUM(AD23:AM23)</f>
        <v>21016</v>
      </c>
    </row>
    <row r="24" spans="1:76" ht="16.5" thickBot="1" x14ac:dyDescent="0.3">
      <c r="A24" s="188" t="s">
        <v>49</v>
      </c>
      <c r="B24" s="112">
        <v>46</v>
      </c>
      <c r="C24" s="111"/>
      <c r="D24" s="112">
        <v>51</v>
      </c>
      <c r="E24" s="111"/>
      <c r="F24" s="112">
        <v>42</v>
      </c>
      <c r="G24" s="111"/>
      <c r="H24" s="112">
        <v>42</v>
      </c>
      <c r="I24" s="111"/>
      <c r="J24" s="112">
        <v>60</v>
      </c>
      <c r="K24" s="111"/>
      <c r="L24" s="112">
        <v>61</v>
      </c>
      <c r="M24" s="111"/>
      <c r="N24" s="112">
        <v>80</v>
      </c>
      <c r="O24" s="111"/>
      <c r="P24" s="112"/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382</v>
      </c>
      <c r="AA24" s="115"/>
      <c r="AC24" s="155" t="s">
        <v>49</v>
      </c>
      <c r="AD24" s="146">
        <v>173</v>
      </c>
      <c r="AE24" s="146"/>
      <c r="AF24" s="146">
        <v>363</v>
      </c>
      <c r="AG24" s="146"/>
      <c r="AH24" s="146">
        <v>474</v>
      </c>
      <c r="AI24" s="146"/>
      <c r="AJ24" s="146">
        <v>951</v>
      </c>
      <c r="AK24" s="146"/>
      <c r="AL24" s="146"/>
      <c r="AM24" s="146"/>
      <c r="AN24" s="161">
        <f t="shared" si="0"/>
        <v>1961</v>
      </c>
      <c r="AO24" s="161"/>
    </row>
    <row r="25" spans="1:76" ht="16.5" thickBot="1" x14ac:dyDescent="0.3">
      <c r="A25" s="121" t="s">
        <v>5</v>
      </c>
      <c r="B25" s="110">
        <v>85</v>
      </c>
      <c r="C25" s="111"/>
      <c r="D25" s="112">
        <v>128</v>
      </c>
      <c r="E25" s="111"/>
      <c r="F25" s="112">
        <v>147</v>
      </c>
      <c r="G25" s="111"/>
      <c r="H25" s="112">
        <v>121</v>
      </c>
      <c r="I25" s="111"/>
      <c r="J25" s="112">
        <v>155</v>
      </c>
      <c r="K25" s="111"/>
      <c r="L25" s="112">
        <v>159</v>
      </c>
      <c r="M25" s="111"/>
      <c r="N25" s="112">
        <v>147</v>
      </c>
      <c r="O25" s="111"/>
      <c r="P25" s="112"/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942</v>
      </c>
      <c r="AA25" s="115"/>
      <c r="AC25" s="150" t="s">
        <v>5</v>
      </c>
      <c r="AD25" s="146">
        <v>160</v>
      </c>
      <c r="AE25" s="146"/>
      <c r="AF25" s="146">
        <v>361</v>
      </c>
      <c r="AG25" s="146"/>
      <c r="AH25" s="146">
        <v>420</v>
      </c>
      <c r="AI25" s="146"/>
      <c r="AJ25" s="146">
        <v>1164</v>
      </c>
      <c r="AK25" s="146"/>
      <c r="AL25" s="146"/>
      <c r="AM25" s="146"/>
      <c r="AN25" s="161">
        <f t="shared" si="0"/>
        <v>2105</v>
      </c>
      <c r="AO25" s="161"/>
    </row>
    <row r="26" spans="1:76" ht="16.5" thickBot="1" x14ac:dyDescent="0.3">
      <c r="A26" s="121" t="s">
        <v>53</v>
      </c>
      <c r="B26" s="112">
        <v>545</v>
      </c>
      <c r="C26" s="111"/>
      <c r="D26" s="112">
        <v>567</v>
      </c>
      <c r="E26" s="111"/>
      <c r="F26" s="112">
        <v>557</v>
      </c>
      <c r="G26" s="111"/>
      <c r="H26" s="112">
        <v>476</v>
      </c>
      <c r="I26" s="111"/>
      <c r="J26" s="112">
        <v>501</v>
      </c>
      <c r="K26" s="111"/>
      <c r="L26" s="112">
        <v>560</v>
      </c>
      <c r="M26" s="111"/>
      <c r="N26" s="112">
        <v>572</v>
      </c>
      <c r="O26" s="111"/>
      <c r="P26" s="112"/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3778</v>
      </c>
      <c r="AA26" s="115"/>
      <c r="AC26" s="150" t="s">
        <v>53</v>
      </c>
      <c r="AD26" s="146">
        <v>117</v>
      </c>
      <c r="AE26" s="146"/>
      <c r="AF26" s="146">
        <v>1583</v>
      </c>
      <c r="AG26" s="146"/>
      <c r="AH26" s="146">
        <v>2540</v>
      </c>
      <c r="AI26" s="146"/>
      <c r="AJ26" s="146">
        <v>5908</v>
      </c>
      <c r="AK26" s="146"/>
      <c r="AL26" s="146"/>
      <c r="AM26" s="146"/>
      <c r="AN26" s="161">
        <f t="shared" si="0"/>
        <v>10148</v>
      </c>
      <c r="AO26" s="161"/>
    </row>
    <row r="27" spans="1:76" ht="16.5" thickBot="1" x14ac:dyDescent="0.3">
      <c r="A27" s="121" t="s">
        <v>54</v>
      </c>
      <c r="B27" s="110">
        <v>59</v>
      </c>
      <c r="C27" s="111"/>
      <c r="D27" s="112">
        <v>60</v>
      </c>
      <c r="E27" s="111"/>
      <c r="F27" s="112">
        <v>78</v>
      </c>
      <c r="G27" s="111"/>
      <c r="H27" s="112">
        <v>61</v>
      </c>
      <c r="I27" s="111"/>
      <c r="J27" s="112">
        <v>63</v>
      </c>
      <c r="K27" s="111"/>
      <c r="L27" s="112">
        <v>58</v>
      </c>
      <c r="M27" s="111"/>
      <c r="N27" s="112">
        <v>73</v>
      </c>
      <c r="O27" s="111"/>
      <c r="P27" s="112"/>
      <c r="Q27" s="111"/>
      <c r="R27" s="113"/>
      <c r="S27" s="114"/>
      <c r="T27" s="113"/>
      <c r="U27" s="114"/>
      <c r="V27" s="113"/>
      <c r="W27" s="114"/>
      <c r="X27" s="113"/>
      <c r="Y27" s="114"/>
      <c r="Z27" s="108">
        <f>SUM(B27:X27)</f>
        <v>452</v>
      </c>
      <c r="AA27" s="115"/>
      <c r="AC27" s="150" t="s">
        <v>54</v>
      </c>
      <c r="AD27" s="146">
        <v>53</v>
      </c>
      <c r="AE27" s="147"/>
      <c r="AF27" s="146">
        <v>504</v>
      </c>
      <c r="AG27" s="147"/>
      <c r="AH27" s="147">
        <v>952</v>
      </c>
      <c r="AI27" s="147"/>
      <c r="AJ27" s="146">
        <v>711</v>
      </c>
      <c r="AK27" s="147"/>
      <c r="AL27" s="147"/>
      <c r="AM27" s="147"/>
      <c r="AN27" s="161">
        <f t="shared" si="0"/>
        <v>2220</v>
      </c>
      <c r="AO27" s="161"/>
    </row>
    <row r="28" spans="1:76" ht="16.5" thickBot="1" x14ac:dyDescent="0.3">
      <c r="A28" s="225" t="s">
        <v>143</v>
      </c>
      <c r="B28" s="110">
        <v>125</v>
      </c>
      <c r="C28" s="111"/>
      <c r="D28" s="112">
        <v>188</v>
      </c>
      <c r="E28" s="111"/>
      <c r="F28" s="112">
        <v>134</v>
      </c>
      <c r="G28" s="111"/>
      <c r="H28" s="112">
        <v>170</v>
      </c>
      <c r="I28" s="111"/>
      <c r="J28" s="112">
        <v>117</v>
      </c>
      <c r="K28" s="111"/>
      <c r="L28" s="112">
        <v>144</v>
      </c>
      <c r="M28" s="111"/>
      <c r="N28" s="112">
        <v>118</v>
      </c>
      <c r="O28" s="111"/>
      <c r="P28" s="112"/>
      <c r="Q28" s="111"/>
      <c r="R28" s="113"/>
      <c r="S28" s="116"/>
      <c r="T28" s="113"/>
      <c r="U28" s="116"/>
      <c r="V28" s="113"/>
      <c r="W28" s="116"/>
      <c r="X28" s="113"/>
      <c r="Y28" s="116"/>
      <c r="Z28" s="108">
        <f>SUM(B28:X28)</f>
        <v>996</v>
      </c>
      <c r="AA28" s="115"/>
      <c r="AC28" s="225" t="s">
        <v>143</v>
      </c>
      <c r="AD28" s="146">
        <v>1169</v>
      </c>
      <c r="AE28" s="146"/>
      <c r="AF28" s="146">
        <v>1376</v>
      </c>
      <c r="AG28" s="146"/>
      <c r="AH28" s="146">
        <v>1173</v>
      </c>
      <c r="AI28" s="146"/>
      <c r="AJ28" s="146">
        <v>898</v>
      </c>
      <c r="AK28" s="146"/>
      <c r="AL28" s="146"/>
      <c r="AM28" s="146"/>
      <c r="AN28" s="161">
        <f t="shared" si="0"/>
        <v>4616</v>
      </c>
      <c r="AO28" s="161"/>
    </row>
    <row r="29" spans="1:76" ht="16.5" thickBot="1" x14ac:dyDescent="0.3">
      <c r="A29" s="104" t="s">
        <v>83</v>
      </c>
      <c r="B29" s="102"/>
      <c r="C29" s="95">
        <v>1040</v>
      </c>
      <c r="D29" s="99"/>
      <c r="E29" s="96">
        <v>1234</v>
      </c>
      <c r="F29" s="99"/>
      <c r="G29" s="96">
        <f>SUM(F30:F31)</f>
        <v>985</v>
      </c>
      <c r="H29" s="99"/>
      <c r="I29" s="96">
        <f>SUM(H30:H31)</f>
        <v>831</v>
      </c>
      <c r="J29" s="99"/>
      <c r="K29" s="96">
        <f>SUM(J30:J31)</f>
        <v>820</v>
      </c>
      <c r="L29" s="99"/>
      <c r="M29" s="96">
        <f>SUM(L30:L31)</f>
        <v>1180</v>
      </c>
      <c r="N29" s="99"/>
      <c r="O29" s="96">
        <f>SUM(N30:N31)</f>
        <v>1217</v>
      </c>
      <c r="P29" s="99"/>
      <c r="Q29" s="96">
        <f>SUM(P30:P31)</f>
        <v>0</v>
      </c>
      <c r="R29" s="97"/>
      <c r="S29" s="98">
        <f t="shared" ref="S29" si="16">SUM(R30:R31)</f>
        <v>0</v>
      </c>
      <c r="T29" s="97"/>
      <c r="U29" s="98">
        <f t="shared" ref="U29" si="17">SUM(T30:T31)</f>
        <v>0</v>
      </c>
      <c r="V29" s="97"/>
      <c r="W29" s="98">
        <f t="shared" ref="W29" si="18">SUM(V30:V31)</f>
        <v>0</v>
      </c>
      <c r="X29" s="97"/>
      <c r="Y29" s="98">
        <f t="shared" ref="Y29" si="19">SUM(X30:X31)</f>
        <v>0</v>
      </c>
      <c r="Z29" s="89"/>
      <c r="AA29" s="90">
        <f>SUM(B29:Y29)</f>
        <v>7307</v>
      </c>
      <c r="AC29" s="151" t="s">
        <v>83</v>
      </c>
      <c r="AD29" s="143"/>
      <c r="AE29" s="143">
        <v>2153</v>
      </c>
      <c r="AF29" s="143"/>
      <c r="AG29" s="143">
        <v>8566</v>
      </c>
      <c r="AH29" s="143"/>
      <c r="AI29" s="143">
        <v>11917</v>
      </c>
      <c r="AJ29" s="143"/>
      <c r="AK29" s="143">
        <v>13639</v>
      </c>
      <c r="AL29" s="143"/>
      <c r="AM29" s="143">
        <f>AB29</f>
        <v>0</v>
      </c>
      <c r="AN29" s="165"/>
      <c r="AO29" s="166">
        <f>SUM(AD29:AM29)</f>
        <v>36275</v>
      </c>
    </row>
    <row r="30" spans="1:76" ht="16.5" thickBot="1" x14ac:dyDescent="0.3">
      <c r="A30" s="121" t="s">
        <v>55</v>
      </c>
      <c r="B30" s="110">
        <v>1010</v>
      </c>
      <c r="C30" s="111"/>
      <c r="D30" s="112">
        <v>1208</v>
      </c>
      <c r="E30" s="111"/>
      <c r="F30" s="112">
        <v>948</v>
      </c>
      <c r="G30" s="111"/>
      <c r="H30" s="112">
        <v>781</v>
      </c>
      <c r="I30" s="111"/>
      <c r="J30" s="112">
        <v>788</v>
      </c>
      <c r="K30" s="111"/>
      <c r="L30" s="112">
        <v>1144</v>
      </c>
      <c r="M30" s="111"/>
      <c r="N30" s="112">
        <v>1186</v>
      </c>
      <c r="O30" s="111"/>
      <c r="P30" s="112"/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7065</v>
      </c>
      <c r="AA30" s="115"/>
      <c r="AC30" s="150" t="s">
        <v>55</v>
      </c>
      <c r="AD30" s="146">
        <v>2005</v>
      </c>
      <c r="AE30" s="146"/>
      <c r="AF30" s="146">
        <v>8091</v>
      </c>
      <c r="AG30" s="146"/>
      <c r="AH30" s="146">
        <v>11520</v>
      </c>
      <c r="AI30" s="146"/>
      <c r="AJ30" s="146">
        <v>13191</v>
      </c>
      <c r="AK30" s="146"/>
      <c r="AL30" s="146"/>
      <c r="AM30" s="146"/>
      <c r="AN30" s="161">
        <f t="shared" si="0"/>
        <v>34807</v>
      </c>
      <c r="AO30" s="161"/>
    </row>
    <row r="31" spans="1:76" ht="16.5" thickBot="1" x14ac:dyDescent="0.3">
      <c r="A31" s="121" t="s">
        <v>46</v>
      </c>
      <c r="B31" s="110">
        <v>30</v>
      </c>
      <c r="C31" s="111"/>
      <c r="D31" s="112">
        <v>26</v>
      </c>
      <c r="E31" s="111"/>
      <c r="F31" s="112">
        <v>37</v>
      </c>
      <c r="G31" s="111"/>
      <c r="H31" s="112">
        <v>50</v>
      </c>
      <c r="I31" s="111"/>
      <c r="J31" s="112">
        <v>32</v>
      </c>
      <c r="K31" s="111"/>
      <c r="L31" s="112">
        <v>36</v>
      </c>
      <c r="M31" s="111"/>
      <c r="N31" s="112">
        <v>31</v>
      </c>
      <c r="O31" s="111"/>
      <c r="P31" s="112"/>
      <c r="Q31" s="111"/>
      <c r="R31" s="113"/>
      <c r="S31" s="114"/>
      <c r="T31" s="113"/>
      <c r="U31" s="114"/>
      <c r="V31" s="113"/>
      <c r="W31" s="114"/>
      <c r="X31" s="113"/>
      <c r="Y31" s="114"/>
      <c r="Z31" s="108">
        <f>SUM(B31:X31)</f>
        <v>242</v>
      </c>
      <c r="AA31" s="115"/>
      <c r="AC31" s="150" t="s">
        <v>46</v>
      </c>
      <c r="AD31" s="146">
        <v>148</v>
      </c>
      <c r="AE31" s="146"/>
      <c r="AF31" s="146">
        <v>475</v>
      </c>
      <c r="AG31" s="146"/>
      <c r="AH31" s="146">
        <v>397</v>
      </c>
      <c r="AI31" s="146"/>
      <c r="AJ31" s="146">
        <v>447</v>
      </c>
      <c r="AK31" s="146"/>
      <c r="AL31" s="146"/>
      <c r="AM31" s="146"/>
      <c r="AN31" s="161">
        <f t="shared" si="0"/>
        <v>1467</v>
      </c>
      <c r="AO31" s="161"/>
    </row>
    <row r="32" spans="1:76" ht="16.5" thickBot="1" x14ac:dyDescent="0.3">
      <c r="A32" s="104" t="s">
        <v>72</v>
      </c>
      <c r="B32" s="95"/>
      <c r="C32" s="95">
        <v>1188</v>
      </c>
      <c r="D32" s="99"/>
      <c r="E32" s="96"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0</v>
      </c>
      <c r="R32" s="97"/>
      <c r="S32" s="101">
        <f t="shared" ref="S32" si="20">SUM(R33:R39)</f>
        <v>0</v>
      </c>
      <c r="T32" s="97"/>
      <c r="U32" s="101">
        <f t="shared" ref="U32" si="21">SUM(T33:T39)</f>
        <v>0</v>
      </c>
      <c r="V32" s="97"/>
      <c r="W32" s="101">
        <f t="shared" ref="W32" si="22">SUM(V33:V39)</f>
        <v>0</v>
      </c>
      <c r="X32" s="97"/>
      <c r="Y32" s="101">
        <f t="shared" ref="Y32" si="23">SUM(X33:X39)</f>
        <v>0</v>
      </c>
      <c r="Z32" s="89"/>
      <c r="AA32" s="90">
        <f>SUM(B32:Y32)</f>
        <v>8721</v>
      </c>
      <c r="AC32" s="151" t="s">
        <v>72</v>
      </c>
      <c r="AD32" s="143"/>
      <c r="AE32" s="143">
        <v>1526</v>
      </c>
      <c r="AF32" s="143"/>
      <c r="AG32" s="143">
        <v>8296</v>
      </c>
      <c r="AH32" s="143"/>
      <c r="AI32" s="143">
        <v>12537</v>
      </c>
      <c r="AJ32" s="143"/>
      <c r="AK32" s="143">
        <v>15611</v>
      </c>
      <c r="AL32" s="143"/>
      <c r="AM32" s="143">
        <f>AB32</f>
        <v>0</v>
      </c>
      <c r="AN32" s="165"/>
      <c r="AO32" s="166">
        <f>SUM(AD32:AM32)</f>
        <v>37970</v>
      </c>
    </row>
    <row r="33" spans="1:41" ht="16.5" thickBot="1" x14ac:dyDescent="0.3">
      <c r="A33" s="121" t="s">
        <v>6</v>
      </c>
      <c r="B33" s="110">
        <v>264</v>
      </c>
      <c r="C33" s="111"/>
      <c r="D33" s="112">
        <v>397</v>
      </c>
      <c r="E33" s="111"/>
      <c r="F33" s="112">
        <v>334</v>
      </c>
      <c r="G33" s="111"/>
      <c r="H33" s="112">
        <v>460</v>
      </c>
      <c r="I33" s="111"/>
      <c r="J33" s="112">
        <v>248</v>
      </c>
      <c r="K33" s="111"/>
      <c r="L33" s="112">
        <v>284</v>
      </c>
      <c r="M33" s="111"/>
      <c r="N33" s="112">
        <v>357</v>
      </c>
      <c r="O33" s="111"/>
      <c r="P33" s="113"/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ref="Z33:Z39" si="24">SUM(B33:X33)</f>
        <v>2344</v>
      </c>
      <c r="AA33" s="115"/>
      <c r="AC33" s="150" t="s">
        <v>6</v>
      </c>
      <c r="AD33" s="146">
        <v>1200</v>
      </c>
      <c r="AE33" s="146"/>
      <c r="AF33" s="146">
        <v>1834</v>
      </c>
      <c r="AG33" s="146"/>
      <c r="AH33" s="146">
        <v>2489</v>
      </c>
      <c r="AI33" s="146"/>
      <c r="AJ33" s="146">
        <v>5832</v>
      </c>
      <c r="AK33" s="146"/>
      <c r="AL33" s="146"/>
      <c r="AM33" s="146"/>
      <c r="AN33" s="161">
        <f t="shared" si="0"/>
        <v>11355</v>
      </c>
      <c r="AO33" s="161"/>
    </row>
    <row r="34" spans="1:41" ht="16.5" thickBot="1" x14ac:dyDescent="0.3">
      <c r="A34" s="121" t="s">
        <v>5</v>
      </c>
      <c r="B34" s="110">
        <v>176</v>
      </c>
      <c r="C34" s="111"/>
      <c r="D34" s="112">
        <v>157</v>
      </c>
      <c r="E34" s="111"/>
      <c r="F34" s="112">
        <v>178</v>
      </c>
      <c r="G34" s="111"/>
      <c r="H34" s="112">
        <v>140</v>
      </c>
      <c r="I34" s="111"/>
      <c r="J34" s="112">
        <v>95</v>
      </c>
      <c r="K34" s="111"/>
      <c r="L34" s="112">
        <v>157</v>
      </c>
      <c r="M34" s="111"/>
      <c r="N34" s="112">
        <v>108</v>
      </c>
      <c r="O34" s="111"/>
      <c r="P34" s="113"/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4"/>
        <v>1011</v>
      </c>
      <c r="AA34" s="115"/>
      <c r="AC34" s="150" t="s">
        <v>31</v>
      </c>
      <c r="AD34" s="146">
        <v>112</v>
      </c>
      <c r="AE34" s="146"/>
      <c r="AF34" s="146">
        <v>3361</v>
      </c>
      <c r="AG34" s="146"/>
      <c r="AH34" s="146">
        <v>4160</v>
      </c>
      <c r="AI34" s="146"/>
      <c r="AJ34" s="146">
        <v>2945</v>
      </c>
      <c r="AK34" s="146"/>
      <c r="AL34" s="146"/>
      <c r="AM34" s="146"/>
      <c r="AN34" s="161">
        <f t="shared" si="0"/>
        <v>10578</v>
      </c>
      <c r="AO34" s="161"/>
    </row>
    <row r="35" spans="1:41" ht="16.5" thickBot="1" x14ac:dyDescent="0.3">
      <c r="A35" s="121" t="s">
        <v>46</v>
      </c>
      <c r="B35" s="110">
        <v>13</v>
      </c>
      <c r="C35" s="111"/>
      <c r="D35" s="112">
        <v>14</v>
      </c>
      <c r="E35" s="111"/>
      <c r="F35" s="112">
        <v>8</v>
      </c>
      <c r="G35" s="111"/>
      <c r="H35" s="112">
        <v>6</v>
      </c>
      <c r="I35" s="111"/>
      <c r="J35" s="112">
        <v>2</v>
      </c>
      <c r="K35" s="111"/>
      <c r="L35" s="112">
        <v>3</v>
      </c>
      <c r="M35" s="111"/>
      <c r="N35" s="112">
        <v>228</v>
      </c>
      <c r="O35" s="111"/>
      <c r="P35" s="113"/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4"/>
        <v>274</v>
      </c>
      <c r="AA35" s="115"/>
      <c r="AC35" s="150" t="s">
        <v>46</v>
      </c>
      <c r="AD35" s="146">
        <v>214</v>
      </c>
      <c r="AE35" s="146"/>
      <c r="AF35" s="146">
        <v>501</v>
      </c>
      <c r="AG35" s="146"/>
      <c r="AH35" s="146">
        <v>788</v>
      </c>
      <c r="AI35" s="146"/>
      <c r="AJ35" s="146">
        <v>605</v>
      </c>
      <c r="AK35" s="146"/>
      <c r="AL35" s="146"/>
      <c r="AM35" s="146"/>
      <c r="AN35" s="161">
        <f t="shared" si="0"/>
        <v>2108</v>
      </c>
      <c r="AO35" s="161"/>
    </row>
    <row r="36" spans="1:41" ht="16.5" thickBot="1" x14ac:dyDescent="0.3">
      <c r="A36" s="121" t="s">
        <v>48</v>
      </c>
      <c r="B36" s="110">
        <v>197</v>
      </c>
      <c r="C36" s="111"/>
      <c r="D36" s="112">
        <v>193</v>
      </c>
      <c r="E36" s="111"/>
      <c r="F36" s="112">
        <v>211</v>
      </c>
      <c r="G36" s="111"/>
      <c r="H36" s="112">
        <v>156</v>
      </c>
      <c r="I36" s="111"/>
      <c r="J36" s="112">
        <v>180</v>
      </c>
      <c r="K36" s="111"/>
      <c r="L36" s="112">
        <v>309</v>
      </c>
      <c r="M36" s="111"/>
      <c r="N36" s="112">
        <v>222</v>
      </c>
      <c r="O36" s="111"/>
      <c r="P36" s="113"/>
      <c r="Q36" s="111"/>
      <c r="R36" s="113"/>
      <c r="S36" s="114"/>
      <c r="T36" s="113"/>
      <c r="U36" s="114"/>
      <c r="V36" s="113"/>
      <c r="W36" s="114"/>
      <c r="X36" s="113"/>
      <c r="Y36" s="114"/>
      <c r="Z36" s="108">
        <f t="shared" si="24"/>
        <v>1468</v>
      </c>
      <c r="AA36" s="115"/>
      <c r="AC36" s="150" t="s">
        <v>48</v>
      </c>
      <c r="AD36" s="146"/>
      <c r="AE36" s="146"/>
      <c r="AF36" s="146">
        <v>2000</v>
      </c>
      <c r="AG36" s="146"/>
      <c r="AH36" s="146">
        <v>1770</v>
      </c>
      <c r="AI36" s="146"/>
      <c r="AJ36" s="146">
        <v>2224</v>
      </c>
      <c r="AK36" s="146"/>
      <c r="AL36" s="146"/>
      <c r="AM36" s="146"/>
      <c r="AN36" s="161">
        <f t="shared" si="0"/>
        <v>5994</v>
      </c>
      <c r="AO36" s="161"/>
    </row>
    <row r="37" spans="1:41" ht="16.5" thickBot="1" x14ac:dyDescent="0.3">
      <c r="A37" s="118" t="s">
        <v>56</v>
      </c>
      <c r="B37" s="110">
        <v>0</v>
      </c>
      <c r="C37" s="111"/>
      <c r="D37" s="112">
        <v>0</v>
      </c>
      <c r="E37" s="111"/>
      <c r="F37" s="112">
        <v>0</v>
      </c>
      <c r="G37" s="111"/>
      <c r="H37" s="112">
        <v>1</v>
      </c>
      <c r="I37" s="111"/>
      <c r="J37" s="112">
        <v>0</v>
      </c>
      <c r="K37" s="111"/>
      <c r="L37" s="112">
        <v>0</v>
      </c>
      <c r="M37" s="111"/>
      <c r="N37" s="112">
        <v>0</v>
      </c>
      <c r="O37" s="111"/>
      <c r="P37" s="113"/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4"/>
        <v>1</v>
      </c>
      <c r="AA37" s="115"/>
      <c r="AC37" s="153" t="s">
        <v>56</v>
      </c>
      <c r="AD37" s="146"/>
      <c r="AE37" s="146"/>
      <c r="AF37" s="146">
        <v>176</v>
      </c>
      <c r="AG37" s="146"/>
      <c r="AH37" s="146">
        <v>317</v>
      </c>
      <c r="AI37" s="146"/>
      <c r="AJ37" s="146">
        <v>93</v>
      </c>
      <c r="AK37" s="146"/>
      <c r="AL37" s="146"/>
      <c r="AM37" s="146"/>
      <c r="AN37" s="161">
        <f t="shared" si="0"/>
        <v>586</v>
      </c>
      <c r="AO37" s="161"/>
    </row>
    <row r="38" spans="1:41" ht="16.5" thickBot="1" x14ac:dyDescent="0.3">
      <c r="A38" s="119" t="s">
        <v>45</v>
      </c>
      <c r="B38" s="110">
        <v>529</v>
      </c>
      <c r="C38" s="111"/>
      <c r="D38" s="112">
        <v>968</v>
      </c>
      <c r="E38" s="111"/>
      <c r="F38" s="112">
        <v>493</v>
      </c>
      <c r="G38" s="111"/>
      <c r="H38" s="112">
        <v>629</v>
      </c>
      <c r="I38" s="111"/>
      <c r="J38" s="112">
        <v>544</v>
      </c>
      <c r="K38" s="111"/>
      <c r="L38" s="112">
        <v>272</v>
      </c>
      <c r="M38" s="111"/>
      <c r="N38" s="112">
        <v>141</v>
      </c>
      <c r="O38" s="111"/>
      <c r="P38" s="113"/>
      <c r="Q38" s="111"/>
      <c r="R38" s="113"/>
      <c r="S38" s="114"/>
      <c r="T38" s="113"/>
      <c r="U38" s="116"/>
      <c r="V38" s="113"/>
      <c r="W38" s="116"/>
      <c r="X38" s="113"/>
      <c r="Y38" s="116"/>
      <c r="Z38" s="108">
        <f t="shared" si="24"/>
        <v>3576</v>
      </c>
      <c r="AA38" s="115"/>
      <c r="AC38" s="154" t="s">
        <v>45</v>
      </c>
      <c r="AD38" s="146"/>
      <c r="AE38" s="146"/>
      <c r="AF38" s="146">
        <v>424</v>
      </c>
      <c r="AG38" s="146"/>
      <c r="AH38" s="146">
        <v>2516</v>
      </c>
      <c r="AI38" s="146"/>
      <c r="AJ38" s="146">
        <v>3784</v>
      </c>
      <c r="AK38" s="146"/>
      <c r="AL38" s="146"/>
      <c r="AM38" s="146"/>
      <c r="AN38" s="161">
        <f t="shared" si="0"/>
        <v>6724</v>
      </c>
      <c r="AO38" s="161"/>
    </row>
    <row r="39" spans="1:41" ht="16.5" thickBot="1" x14ac:dyDescent="0.3">
      <c r="A39" s="121" t="s">
        <v>47</v>
      </c>
      <c r="B39" s="110">
        <v>9</v>
      </c>
      <c r="C39" s="111"/>
      <c r="D39" s="112">
        <v>1</v>
      </c>
      <c r="E39" s="111"/>
      <c r="F39" s="112">
        <v>2</v>
      </c>
      <c r="G39" s="111"/>
      <c r="H39" s="112">
        <v>10</v>
      </c>
      <c r="I39" s="111"/>
      <c r="J39" s="112">
        <v>5</v>
      </c>
      <c r="K39" s="111"/>
      <c r="L39" s="112">
        <v>14</v>
      </c>
      <c r="M39" s="111"/>
      <c r="N39" s="112">
        <v>6</v>
      </c>
      <c r="O39" s="111"/>
      <c r="P39" s="113"/>
      <c r="Q39" s="111"/>
      <c r="R39" s="113"/>
      <c r="S39" s="116"/>
      <c r="T39" s="113"/>
      <c r="U39" s="116"/>
      <c r="V39" s="113"/>
      <c r="W39" s="116"/>
      <c r="X39" s="113"/>
      <c r="Y39" s="116"/>
      <c r="Z39" s="108">
        <f t="shared" si="24"/>
        <v>47</v>
      </c>
      <c r="AA39" s="115"/>
      <c r="AC39" s="154" t="s">
        <v>47</v>
      </c>
      <c r="AD39" s="146"/>
      <c r="AE39" s="146"/>
      <c r="AF39" s="146"/>
      <c r="AG39" s="146"/>
      <c r="AH39" s="146">
        <v>497</v>
      </c>
      <c r="AI39" s="146"/>
      <c r="AJ39" s="146">
        <v>143</v>
      </c>
      <c r="AK39" s="146"/>
      <c r="AL39" s="146"/>
      <c r="AM39" s="146"/>
      <c r="AN39" s="161">
        <f t="shared" si="0"/>
        <v>640</v>
      </c>
      <c r="AO39" s="162"/>
    </row>
    <row r="40" spans="1:41" ht="16.5" thickBot="1" x14ac:dyDescent="0.3">
      <c r="A40" s="104" t="s">
        <v>78</v>
      </c>
      <c r="B40" s="102"/>
      <c r="C40" s="95">
        <v>1369</v>
      </c>
      <c r="D40" s="99"/>
      <c r="E40" s="96"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0</v>
      </c>
      <c r="R40" s="97"/>
      <c r="S40" s="98">
        <f t="shared" ref="S40" si="25">SUM(R41)</f>
        <v>0</v>
      </c>
      <c r="T40" s="97"/>
      <c r="U40" s="98">
        <f t="shared" ref="U40" si="26">SUM(T41)</f>
        <v>0</v>
      </c>
      <c r="V40" s="97"/>
      <c r="W40" s="98">
        <f t="shared" ref="W40" si="27">SUM(V41)</f>
        <v>0</v>
      </c>
      <c r="X40" s="97"/>
      <c r="Y40" s="98">
        <f t="shared" ref="Y40" si="28">SUM(X41)</f>
        <v>0</v>
      </c>
      <c r="Z40" s="89"/>
      <c r="AA40" s="90">
        <f>SUM(B40:Y40)</f>
        <v>9446</v>
      </c>
      <c r="AC40" s="151" t="s">
        <v>78</v>
      </c>
      <c r="AD40" s="143"/>
      <c r="AE40" s="143">
        <v>2844</v>
      </c>
      <c r="AF40" s="143"/>
      <c r="AG40" s="143">
        <v>10260</v>
      </c>
      <c r="AH40" s="143"/>
      <c r="AI40" s="143">
        <v>11439</v>
      </c>
      <c r="AJ40" s="143"/>
      <c r="AK40" s="143">
        <v>13643</v>
      </c>
      <c r="AL40" s="143"/>
      <c r="AM40" s="143">
        <f>AB40</f>
        <v>0</v>
      </c>
      <c r="AN40" s="165"/>
      <c r="AO40" s="166">
        <f>SUM(AD40:AM40)</f>
        <v>38186</v>
      </c>
    </row>
    <row r="41" spans="1:41" ht="16.5" thickBot="1" x14ac:dyDescent="0.3">
      <c r="A41" s="121" t="s">
        <v>120</v>
      </c>
      <c r="B41" s="110">
        <v>1369</v>
      </c>
      <c r="C41" s="111"/>
      <c r="D41" s="112">
        <v>1444</v>
      </c>
      <c r="E41" s="111"/>
      <c r="F41" s="112">
        <v>1238</v>
      </c>
      <c r="G41" s="111"/>
      <c r="H41" s="112">
        <v>1256</v>
      </c>
      <c r="I41" s="111"/>
      <c r="J41" s="112">
        <v>1313</v>
      </c>
      <c r="K41" s="111"/>
      <c r="L41" s="112">
        <v>1394</v>
      </c>
      <c r="M41" s="111"/>
      <c r="N41" s="112">
        <v>1432</v>
      </c>
      <c r="O41" s="111"/>
      <c r="P41" s="112"/>
      <c r="Q41" s="111"/>
      <c r="R41" s="113"/>
      <c r="S41" s="114"/>
      <c r="T41" s="113"/>
      <c r="U41" s="114"/>
      <c r="V41" s="113"/>
      <c r="W41" s="114"/>
      <c r="X41" s="113"/>
      <c r="Y41" s="114"/>
      <c r="Z41" s="108">
        <f>SUM(B41:X41)</f>
        <v>9446</v>
      </c>
      <c r="AA41" s="115"/>
      <c r="AC41" s="150" t="s">
        <v>57</v>
      </c>
      <c r="AD41" s="146">
        <v>2844</v>
      </c>
      <c r="AE41" s="146"/>
      <c r="AF41" s="146">
        <v>10260</v>
      </c>
      <c r="AG41" s="146"/>
      <c r="AH41" s="146">
        <v>11439</v>
      </c>
      <c r="AI41" s="146"/>
      <c r="AJ41" s="146">
        <v>13600</v>
      </c>
      <c r="AK41" s="146"/>
      <c r="AL41" s="146"/>
      <c r="AM41" s="146"/>
      <c r="AN41" s="161">
        <f t="shared" si="0"/>
        <v>38143</v>
      </c>
      <c r="AO41" s="161"/>
    </row>
    <row r="42" spans="1:41" ht="16.5" thickBot="1" x14ac:dyDescent="0.3">
      <c r="A42" s="104" t="s">
        <v>71</v>
      </c>
      <c r="B42" s="102"/>
      <c r="C42" s="95">
        <v>80</v>
      </c>
      <c r="D42" s="99"/>
      <c r="E42" s="96"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29">SUM(R43:R44)</f>
        <v>0</v>
      </c>
      <c r="T42" s="97"/>
      <c r="U42" s="101">
        <f t="shared" ref="U42" si="30">SUM(T43:T44)</f>
        <v>0</v>
      </c>
      <c r="V42" s="97"/>
      <c r="W42" s="101">
        <f t="shared" ref="W42" si="31">SUM(V43:V44)</f>
        <v>0</v>
      </c>
      <c r="X42" s="97"/>
      <c r="Y42" s="101">
        <f t="shared" ref="Y42" si="32">SUM(X43:X44)</f>
        <v>0</v>
      </c>
      <c r="Z42" s="89"/>
      <c r="AA42" s="90">
        <f>SUM(B42:Y42)</f>
        <v>202</v>
      </c>
      <c r="AC42" s="151" t="s">
        <v>71</v>
      </c>
      <c r="AD42" s="143"/>
      <c r="AE42" s="143">
        <v>515</v>
      </c>
      <c r="AF42" s="143"/>
      <c r="AG42" s="143">
        <v>783</v>
      </c>
      <c r="AH42" s="143"/>
      <c r="AI42" s="143">
        <v>666</v>
      </c>
      <c r="AJ42" s="143"/>
      <c r="AK42" s="143">
        <v>949</v>
      </c>
      <c r="AL42" s="143"/>
      <c r="AM42" s="143">
        <f>AB42</f>
        <v>0</v>
      </c>
      <c r="AN42" s="165"/>
      <c r="AO42" s="166">
        <f>SUM(AD42:AM42)</f>
        <v>2913</v>
      </c>
    </row>
    <row r="43" spans="1:41" ht="16.5" thickBot="1" x14ac:dyDescent="0.3">
      <c r="A43" s="121" t="s">
        <v>46</v>
      </c>
      <c r="B43" s="110">
        <v>71</v>
      </c>
      <c r="C43" s="111"/>
      <c r="D43" s="112">
        <v>115</v>
      </c>
      <c r="E43" s="111"/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08">
        <f>SUM(B43:X43)</f>
        <v>186</v>
      </c>
      <c r="AA43" s="115"/>
      <c r="AC43" s="150" t="s">
        <v>46</v>
      </c>
      <c r="AD43" s="146">
        <v>351</v>
      </c>
      <c r="AE43" s="146"/>
      <c r="AF43" s="146">
        <v>470</v>
      </c>
      <c r="AG43" s="146"/>
      <c r="AH43" s="146">
        <v>584</v>
      </c>
      <c r="AI43" s="146"/>
      <c r="AJ43" s="146">
        <v>826</v>
      </c>
      <c r="AK43" s="146"/>
      <c r="AL43" s="146"/>
      <c r="AM43" s="146"/>
      <c r="AN43" s="161">
        <f t="shared" si="0"/>
        <v>2231</v>
      </c>
      <c r="AO43" s="161"/>
    </row>
    <row r="44" spans="1:41" ht="16.5" thickBot="1" x14ac:dyDescent="0.3">
      <c r="A44" s="121" t="s">
        <v>5</v>
      </c>
      <c r="B44" s="110">
        <v>9</v>
      </c>
      <c r="C44" s="111"/>
      <c r="D44" s="112">
        <v>7</v>
      </c>
      <c r="E44" s="111"/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08">
        <f>SUM(B44:X44)</f>
        <v>16</v>
      </c>
      <c r="AA44" s="115"/>
      <c r="AC44" s="150" t="s">
        <v>5</v>
      </c>
      <c r="AD44" s="146">
        <v>164</v>
      </c>
      <c r="AE44" s="146"/>
      <c r="AF44" s="146">
        <v>313</v>
      </c>
      <c r="AG44" s="146"/>
      <c r="AH44" s="146">
        <v>82</v>
      </c>
      <c r="AI44" s="146"/>
      <c r="AJ44" s="146">
        <v>123</v>
      </c>
      <c r="AK44" s="146"/>
      <c r="AL44" s="146"/>
      <c r="AM44" s="146"/>
      <c r="AN44" s="161">
        <f t="shared" si="0"/>
        <v>682</v>
      </c>
      <c r="AO44" s="161"/>
    </row>
    <row r="45" spans="1:41" ht="16.5" thickBot="1" x14ac:dyDescent="0.3">
      <c r="A45" s="104" t="s">
        <v>70</v>
      </c>
      <c r="B45" s="95"/>
      <c r="C45" s="95">
        <v>222</v>
      </c>
      <c r="D45" s="96"/>
      <c r="E45" s="96"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0</v>
      </c>
      <c r="R45" s="97"/>
      <c r="S45" s="101">
        <f t="shared" ref="S45" si="33">SUM(R46:R51)</f>
        <v>0</v>
      </c>
      <c r="T45" s="97"/>
      <c r="U45" s="101">
        <f t="shared" ref="U45" si="34">SUM(T46:T51)</f>
        <v>0</v>
      </c>
      <c r="V45" s="97"/>
      <c r="W45" s="101">
        <f t="shared" ref="W45" si="35">SUM(V46:V51)</f>
        <v>0</v>
      </c>
      <c r="X45" s="97"/>
      <c r="Y45" s="101">
        <f t="shared" ref="Y45" si="36">SUM(X46:X51)</f>
        <v>0</v>
      </c>
      <c r="Z45" s="89"/>
      <c r="AA45" s="90">
        <f>SUM(B45:Y45)</f>
        <v>1681</v>
      </c>
      <c r="AC45" s="151" t="s">
        <v>70</v>
      </c>
      <c r="AD45" s="143"/>
      <c r="AE45" s="143">
        <v>446</v>
      </c>
      <c r="AF45" s="143"/>
      <c r="AG45" s="143">
        <v>2210</v>
      </c>
      <c r="AH45" s="143"/>
      <c r="AI45" s="143">
        <v>2699</v>
      </c>
      <c r="AJ45" s="143"/>
      <c r="AK45" s="143">
        <v>3287</v>
      </c>
      <c r="AL45" s="143"/>
      <c r="AM45" s="143">
        <f>AB45</f>
        <v>0</v>
      </c>
      <c r="AN45" s="165"/>
      <c r="AO45" s="166">
        <f>SUM(AD45:AM45)</f>
        <v>8642</v>
      </c>
    </row>
    <row r="46" spans="1:41" ht="16.5" thickBot="1" x14ac:dyDescent="0.3">
      <c r="A46" s="117" t="s">
        <v>32</v>
      </c>
      <c r="B46" s="112">
        <v>0</v>
      </c>
      <c r="C46" s="111"/>
      <c r="D46" s="112">
        <v>0</v>
      </c>
      <c r="E46" s="111"/>
      <c r="F46" s="112">
        <v>0</v>
      </c>
      <c r="G46" s="111"/>
      <c r="H46" s="112">
        <v>0</v>
      </c>
      <c r="I46" s="111"/>
      <c r="J46" s="112">
        <v>0</v>
      </c>
      <c r="K46" s="111"/>
      <c r="L46" s="112">
        <v>0</v>
      </c>
      <c r="M46" s="111"/>
      <c r="N46" s="112">
        <v>1</v>
      </c>
      <c r="O46" s="111"/>
      <c r="P46" s="112"/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ref="Z46:Z51" si="37">SUM(B46:X46)</f>
        <v>1</v>
      </c>
      <c r="AA46" s="115"/>
      <c r="AC46" s="152" t="s">
        <v>32</v>
      </c>
      <c r="AD46" s="146">
        <v>3</v>
      </c>
      <c r="AE46" s="147"/>
      <c r="AF46" s="146">
        <v>18</v>
      </c>
      <c r="AG46" s="147"/>
      <c r="AH46" s="147">
        <v>15</v>
      </c>
      <c r="AI46" s="147"/>
      <c r="AJ46" s="146">
        <v>3</v>
      </c>
      <c r="AK46" s="147"/>
      <c r="AL46" s="147"/>
      <c r="AM46" s="147"/>
      <c r="AN46" s="161">
        <f t="shared" si="0"/>
        <v>39</v>
      </c>
      <c r="AO46" s="161"/>
    </row>
    <row r="47" spans="1:41" ht="16.5" thickBot="1" x14ac:dyDescent="0.3">
      <c r="A47" s="117" t="s">
        <v>104</v>
      </c>
      <c r="B47" s="112">
        <v>0</v>
      </c>
      <c r="C47" s="111"/>
      <c r="D47" s="112">
        <v>1</v>
      </c>
      <c r="E47" s="111"/>
      <c r="F47" s="112">
        <v>1</v>
      </c>
      <c r="G47" s="111"/>
      <c r="H47" s="112">
        <v>1</v>
      </c>
      <c r="I47" s="111"/>
      <c r="J47" s="112">
        <v>0</v>
      </c>
      <c r="K47" s="111"/>
      <c r="L47" s="112">
        <v>0</v>
      </c>
      <c r="M47" s="111"/>
      <c r="N47" s="112">
        <v>0</v>
      </c>
      <c r="O47" s="111"/>
      <c r="P47" s="112"/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7"/>
        <v>3</v>
      </c>
      <c r="AA47" s="115"/>
      <c r="AC47" s="152" t="s">
        <v>104</v>
      </c>
      <c r="AD47" s="146">
        <v>0</v>
      </c>
      <c r="AE47" s="146">
        <v>0</v>
      </c>
      <c r="AF47" s="146">
        <v>0</v>
      </c>
      <c r="AG47" s="146">
        <v>0</v>
      </c>
      <c r="AH47" s="146">
        <v>0</v>
      </c>
      <c r="AI47" s="146">
        <v>0</v>
      </c>
      <c r="AJ47" s="146">
        <v>0</v>
      </c>
      <c r="AK47" s="146">
        <v>0</v>
      </c>
      <c r="AL47" s="146">
        <v>0</v>
      </c>
      <c r="AM47" s="146">
        <v>0</v>
      </c>
      <c r="AN47" s="161">
        <f t="shared" si="0"/>
        <v>0</v>
      </c>
      <c r="AO47" s="161"/>
    </row>
    <row r="48" spans="1:41" ht="16.5" thickBot="1" x14ac:dyDescent="0.3">
      <c r="A48" s="122" t="s">
        <v>20</v>
      </c>
      <c r="B48" s="110">
        <v>131</v>
      </c>
      <c r="C48" s="111"/>
      <c r="D48" s="112">
        <v>132</v>
      </c>
      <c r="E48" s="111"/>
      <c r="F48" s="112">
        <v>131</v>
      </c>
      <c r="G48" s="111"/>
      <c r="H48" s="112">
        <v>101</v>
      </c>
      <c r="I48" s="111"/>
      <c r="J48" s="112">
        <v>100</v>
      </c>
      <c r="K48" s="111"/>
      <c r="L48" s="112">
        <v>152</v>
      </c>
      <c r="M48" s="111"/>
      <c r="N48" s="112">
        <v>96</v>
      </c>
      <c r="O48" s="111"/>
      <c r="P48" s="112"/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7"/>
        <v>843</v>
      </c>
      <c r="AA48" s="115"/>
      <c r="AC48" s="156" t="s">
        <v>20</v>
      </c>
      <c r="AD48" s="146">
        <v>243</v>
      </c>
      <c r="AE48" s="147"/>
      <c r="AF48" s="146">
        <v>652</v>
      </c>
      <c r="AG48" s="147"/>
      <c r="AH48" s="147">
        <v>663</v>
      </c>
      <c r="AI48" s="147"/>
      <c r="AJ48" s="146">
        <v>1368</v>
      </c>
      <c r="AK48" s="147"/>
      <c r="AL48" s="147"/>
      <c r="AM48" s="147"/>
      <c r="AN48" s="161">
        <f t="shared" si="0"/>
        <v>2926</v>
      </c>
      <c r="AO48" s="161"/>
    </row>
    <row r="49" spans="1:53" ht="16.5" thickBot="1" x14ac:dyDescent="0.3">
      <c r="A49" s="123" t="s">
        <v>50</v>
      </c>
      <c r="B49" s="112">
        <v>54</v>
      </c>
      <c r="C49" s="111"/>
      <c r="D49" s="112">
        <v>72</v>
      </c>
      <c r="E49" s="111"/>
      <c r="F49" s="112">
        <v>86</v>
      </c>
      <c r="G49" s="111"/>
      <c r="H49" s="112">
        <v>73</v>
      </c>
      <c r="I49" s="111"/>
      <c r="J49" s="112">
        <v>68</v>
      </c>
      <c r="K49" s="111"/>
      <c r="L49" s="112">
        <v>128</v>
      </c>
      <c r="M49" s="111"/>
      <c r="N49" s="112">
        <v>96</v>
      </c>
      <c r="O49" s="111"/>
      <c r="P49" s="112"/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7"/>
        <v>577</v>
      </c>
      <c r="AA49" s="115"/>
      <c r="AC49" s="157" t="s">
        <v>50</v>
      </c>
      <c r="AD49" s="146">
        <v>52</v>
      </c>
      <c r="AE49" s="147"/>
      <c r="AF49" s="146">
        <v>900</v>
      </c>
      <c r="AG49" s="147"/>
      <c r="AH49" s="147">
        <v>1666</v>
      </c>
      <c r="AI49" s="147"/>
      <c r="AJ49" s="146">
        <v>1490</v>
      </c>
      <c r="AK49" s="147"/>
      <c r="AL49" s="147"/>
      <c r="AM49" s="147"/>
      <c r="AN49" s="161">
        <f t="shared" si="0"/>
        <v>4108</v>
      </c>
      <c r="AO49" s="161"/>
    </row>
    <row r="50" spans="1:53" ht="16.5" thickBot="1" x14ac:dyDescent="0.3">
      <c r="A50" s="124" t="s">
        <v>46</v>
      </c>
      <c r="B50" s="110">
        <v>32</v>
      </c>
      <c r="C50" s="111"/>
      <c r="D50" s="112">
        <v>50</v>
      </c>
      <c r="E50" s="111"/>
      <c r="F50" s="112">
        <v>34</v>
      </c>
      <c r="G50" s="111"/>
      <c r="H50" s="112">
        <v>26</v>
      </c>
      <c r="I50" s="111"/>
      <c r="J50" s="112">
        <v>26</v>
      </c>
      <c r="K50" s="111"/>
      <c r="L50" s="112">
        <v>39</v>
      </c>
      <c r="M50" s="111"/>
      <c r="N50" s="112">
        <v>24</v>
      </c>
      <c r="O50" s="111"/>
      <c r="P50" s="112"/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7"/>
        <v>231</v>
      </c>
      <c r="AA50" s="115"/>
      <c r="AC50" s="158" t="s">
        <v>46</v>
      </c>
      <c r="AD50" s="146">
        <v>148</v>
      </c>
      <c r="AE50" s="147"/>
      <c r="AF50" s="146">
        <v>531</v>
      </c>
      <c r="AG50" s="147"/>
      <c r="AH50" s="147">
        <v>267</v>
      </c>
      <c r="AI50" s="147"/>
      <c r="AJ50" s="146">
        <v>328</v>
      </c>
      <c r="AK50" s="147"/>
      <c r="AL50" s="147"/>
      <c r="AM50" s="147"/>
      <c r="AN50" s="161">
        <f t="shared" si="0"/>
        <v>1274</v>
      </c>
      <c r="AO50" s="161"/>
    </row>
    <row r="51" spans="1:53" ht="16.5" thickBot="1" x14ac:dyDescent="0.3">
      <c r="A51" s="124" t="s">
        <v>5</v>
      </c>
      <c r="B51" s="110">
        <v>5</v>
      </c>
      <c r="C51" s="111"/>
      <c r="D51" s="112">
        <v>3</v>
      </c>
      <c r="E51" s="111"/>
      <c r="F51" s="112">
        <v>5</v>
      </c>
      <c r="G51" s="111"/>
      <c r="H51" s="112">
        <v>3</v>
      </c>
      <c r="I51" s="111"/>
      <c r="J51" s="112">
        <v>1</v>
      </c>
      <c r="K51" s="111"/>
      <c r="L51" s="112">
        <v>0</v>
      </c>
      <c r="M51" s="111"/>
      <c r="N51" s="112">
        <v>9</v>
      </c>
      <c r="O51" s="111"/>
      <c r="P51" s="112"/>
      <c r="Q51" s="111"/>
      <c r="R51" s="113"/>
      <c r="S51" s="114"/>
      <c r="T51" s="113"/>
      <c r="U51" s="114"/>
      <c r="V51" s="113"/>
      <c r="W51" s="114"/>
      <c r="X51" s="113"/>
      <c r="Y51" s="114"/>
      <c r="Z51" s="108">
        <f t="shared" si="37"/>
        <v>26</v>
      </c>
      <c r="AA51" s="115"/>
      <c r="AC51" s="158" t="s">
        <v>5</v>
      </c>
      <c r="AD51" s="146"/>
      <c r="AE51" s="147"/>
      <c r="AF51" s="146">
        <v>109</v>
      </c>
      <c r="AG51" s="147"/>
      <c r="AH51" s="147">
        <v>88</v>
      </c>
      <c r="AI51" s="147"/>
      <c r="AJ51" s="146">
        <v>98</v>
      </c>
      <c r="AK51" s="147"/>
      <c r="AL51" s="147"/>
      <c r="AM51" s="147"/>
      <c r="AN51" s="161">
        <f t="shared" si="0"/>
        <v>295</v>
      </c>
      <c r="AO51" s="161"/>
    </row>
    <row r="52" spans="1:53" ht="16.5" thickBot="1" x14ac:dyDescent="0.3">
      <c r="A52" s="104" t="s">
        <v>79</v>
      </c>
      <c r="B52" s="102"/>
      <c r="C52" s="96">
        <v>31</v>
      </c>
      <c r="D52" s="99"/>
      <c r="E52" s="96"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0</v>
      </c>
      <c r="R52" s="97"/>
      <c r="S52" s="101">
        <f t="shared" ref="S52" si="38">SUM(R53:R56)</f>
        <v>0</v>
      </c>
      <c r="T52" s="97"/>
      <c r="U52" s="101">
        <f t="shared" ref="U52" si="39">SUM(T53:T56)</f>
        <v>0</v>
      </c>
      <c r="V52" s="97"/>
      <c r="W52" s="101">
        <f t="shared" ref="W52" si="40">SUM(V53:V56)</f>
        <v>0</v>
      </c>
      <c r="X52" s="97"/>
      <c r="Y52" s="101">
        <f t="shared" ref="Y52" si="41">SUM(X53:X56)</f>
        <v>0</v>
      </c>
      <c r="Z52" s="89"/>
      <c r="AA52" s="90">
        <f>SUM(B52:Y52)</f>
        <v>317</v>
      </c>
      <c r="AC52" s="151" t="s">
        <v>79</v>
      </c>
      <c r="AD52" s="143"/>
      <c r="AE52" s="143">
        <v>205</v>
      </c>
      <c r="AF52" s="143"/>
      <c r="AG52" s="143">
        <v>605</v>
      </c>
      <c r="AH52" s="143"/>
      <c r="AI52" s="143">
        <v>603</v>
      </c>
      <c r="AJ52" s="143"/>
      <c r="AK52" s="143">
        <v>447</v>
      </c>
      <c r="AL52" s="143"/>
      <c r="AM52" s="143">
        <f>AB52</f>
        <v>0</v>
      </c>
      <c r="AN52" s="165"/>
      <c r="AO52" s="166">
        <f>SUM(AD52:AM52)</f>
        <v>1860</v>
      </c>
    </row>
    <row r="53" spans="1:53" ht="16.5" thickBot="1" x14ac:dyDescent="0.3">
      <c r="A53" s="121" t="s">
        <v>51</v>
      </c>
      <c r="B53" s="112">
        <v>5</v>
      </c>
      <c r="C53" s="111"/>
      <c r="D53" s="112">
        <v>9</v>
      </c>
      <c r="E53" s="111"/>
      <c r="F53" s="112">
        <v>1</v>
      </c>
      <c r="G53" s="111"/>
      <c r="H53" s="112">
        <v>5</v>
      </c>
      <c r="I53" s="111"/>
      <c r="J53" s="112">
        <v>4</v>
      </c>
      <c r="K53" s="111"/>
      <c r="L53" s="112">
        <v>13</v>
      </c>
      <c r="M53" s="111"/>
      <c r="N53" s="112">
        <v>30</v>
      </c>
      <c r="O53" s="111"/>
      <c r="P53" s="112"/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67</v>
      </c>
      <c r="AA53" s="115"/>
      <c r="AC53" s="150" t="s">
        <v>51</v>
      </c>
      <c r="AD53" s="146">
        <v>81</v>
      </c>
      <c r="AE53" s="146"/>
      <c r="AF53" s="146">
        <v>346</v>
      </c>
      <c r="AG53" s="146"/>
      <c r="AH53" s="146">
        <v>388</v>
      </c>
      <c r="AI53" s="146"/>
      <c r="AJ53" s="146">
        <v>141</v>
      </c>
      <c r="AK53" s="146"/>
      <c r="AL53" s="146"/>
      <c r="AM53" s="146"/>
      <c r="AN53" s="161">
        <f t="shared" si="0"/>
        <v>956</v>
      </c>
      <c r="AO53" s="161"/>
    </row>
    <row r="54" spans="1:53" ht="16.5" thickBot="1" x14ac:dyDescent="0.3">
      <c r="A54" s="117" t="s">
        <v>58</v>
      </c>
      <c r="B54" s="112">
        <v>0</v>
      </c>
      <c r="C54" s="111"/>
      <c r="D54" s="112">
        <v>0</v>
      </c>
      <c r="E54" s="111"/>
      <c r="F54" s="112">
        <v>0</v>
      </c>
      <c r="G54" s="111"/>
      <c r="H54" s="112">
        <v>0</v>
      </c>
      <c r="I54" s="111"/>
      <c r="J54" s="112">
        <v>0</v>
      </c>
      <c r="K54" s="111"/>
      <c r="L54" s="112">
        <v>0</v>
      </c>
      <c r="M54" s="111"/>
      <c r="N54" s="112">
        <v>1</v>
      </c>
      <c r="O54" s="111"/>
      <c r="P54" s="112"/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1</v>
      </c>
      <c r="AA54" s="115"/>
      <c r="AC54" s="152" t="s">
        <v>58</v>
      </c>
      <c r="AD54" s="146">
        <v>1</v>
      </c>
      <c r="AE54" s="146"/>
      <c r="AF54" s="146">
        <v>13</v>
      </c>
      <c r="AG54" s="146"/>
      <c r="AH54" s="146">
        <v>25</v>
      </c>
      <c r="AI54" s="146"/>
      <c r="AJ54" s="146">
        <v>16</v>
      </c>
      <c r="AK54" s="146"/>
      <c r="AL54" s="146"/>
      <c r="AM54" s="146"/>
      <c r="AN54" s="161">
        <f t="shared" si="0"/>
        <v>55</v>
      </c>
      <c r="AO54" s="161"/>
    </row>
    <row r="55" spans="1:53" ht="16.5" thickBot="1" x14ac:dyDescent="0.3">
      <c r="A55" s="117" t="s">
        <v>52</v>
      </c>
      <c r="B55" s="112">
        <v>1</v>
      </c>
      <c r="C55" s="111"/>
      <c r="D55" s="112">
        <v>0</v>
      </c>
      <c r="E55" s="111"/>
      <c r="F55" s="112">
        <v>2</v>
      </c>
      <c r="G55" s="111"/>
      <c r="H55" s="112">
        <v>0</v>
      </c>
      <c r="I55" s="111"/>
      <c r="J55" s="112">
        <v>0</v>
      </c>
      <c r="K55" s="111"/>
      <c r="L55" s="112">
        <v>2</v>
      </c>
      <c r="M55" s="111"/>
      <c r="N55" s="112">
        <v>15</v>
      </c>
      <c r="O55" s="111"/>
      <c r="P55" s="112"/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20</v>
      </c>
      <c r="AA55" s="115"/>
      <c r="AC55" s="152" t="s">
        <v>52</v>
      </c>
      <c r="AD55" s="146">
        <v>10</v>
      </c>
      <c r="AE55" s="146"/>
      <c r="AF55" s="146">
        <v>126</v>
      </c>
      <c r="AG55" s="146"/>
      <c r="AH55" s="146">
        <v>109</v>
      </c>
      <c r="AI55" s="146"/>
      <c r="AJ55" s="146">
        <v>56</v>
      </c>
      <c r="AK55" s="146"/>
      <c r="AL55" s="146"/>
      <c r="AM55" s="146"/>
      <c r="AN55" s="161">
        <f t="shared" si="0"/>
        <v>301</v>
      </c>
      <c r="AO55" s="161"/>
    </row>
    <row r="56" spans="1:53" ht="16.5" thickBot="1" x14ac:dyDescent="0.3">
      <c r="A56" s="121" t="s">
        <v>46</v>
      </c>
      <c r="B56" s="112">
        <v>25</v>
      </c>
      <c r="C56" s="111"/>
      <c r="D56" s="112">
        <v>30</v>
      </c>
      <c r="E56" s="111"/>
      <c r="F56" s="112">
        <v>34</v>
      </c>
      <c r="G56" s="111"/>
      <c r="H56" s="112">
        <v>24</v>
      </c>
      <c r="I56" s="111"/>
      <c r="J56" s="112">
        <v>29</v>
      </c>
      <c r="K56" s="111"/>
      <c r="L56" s="112">
        <v>32</v>
      </c>
      <c r="M56" s="111"/>
      <c r="N56" s="112">
        <v>55</v>
      </c>
      <c r="O56" s="111"/>
      <c r="P56" s="112"/>
      <c r="Q56" s="111"/>
      <c r="R56" s="113"/>
      <c r="S56" s="114"/>
      <c r="T56" s="113"/>
      <c r="U56" s="114"/>
      <c r="V56" s="113"/>
      <c r="W56" s="114"/>
      <c r="X56" s="113"/>
      <c r="Y56" s="114"/>
      <c r="Z56" s="108">
        <f>SUM(B56:X56)</f>
        <v>229</v>
      </c>
      <c r="AA56" s="115"/>
      <c r="AC56" s="150" t="s">
        <v>46</v>
      </c>
      <c r="AD56" s="146">
        <v>113</v>
      </c>
      <c r="AE56" s="146"/>
      <c r="AF56" s="146">
        <v>120</v>
      </c>
      <c r="AG56" s="146"/>
      <c r="AH56" s="146">
        <v>81</v>
      </c>
      <c r="AI56" s="146"/>
      <c r="AJ56" s="146">
        <v>234</v>
      </c>
      <c r="AK56" s="146"/>
      <c r="AL56" s="146"/>
      <c r="AM56" s="146"/>
      <c r="AN56" s="161">
        <f t="shared" si="0"/>
        <v>548</v>
      </c>
      <c r="AO56" s="161"/>
    </row>
    <row r="57" spans="1:53" ht="16.5" thickBot="1" x14ac:dyDescent="0.3">
      <c r="A57" s="140" t="s">
        <v>105</v>
      </c>
      <c r="B57" s="102"/>
      <c r="C57" s="96"/>
      <c r="D57" s="99"/>
      <c r="E57" s="96">
        <v>5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0</v>
      </c>
      <c r="R57" s="97"/>
      <c r="S57" s="101">
        <f>SUM(R58:R65)</f>
        <v>0</v>
      </c>
      <c r="T57" s="97"/>
      <c r="U57" s="101">
        <f>SUM(T58:T65)</f>
        <v>0</v>
      </c>
      <c r="V57" s="97"/>
      <c r="W57" s="101">
        <f>SUM(V58:V65)</f>
        <v>0</v>
      </c>
      <c r="X57" s="97"/>
      <c r="Y57" s="101">
        <f>SUM(X58:X65)</f>
        <v>0</v>
      </c>
      <c r="Z57" s="89"/>
      <c r="AA57" s="90">
        <f>SUM(B57:Y57)</f>
        <v>155</v>
      </c>
      <c r="AC57" s="151" t="s">
        <v>86</v>
      </c>
      <c r="AD57" s="143"/>
      <c r="AE57" s="143">
        <v>31</v>
      </c>
      <c r="AF57" s="143"/>
      <c r="AG57" s="143">
        <v>0</v>
      </c>
      <c r="AH57" s="143"/>
      <c r="AI57" s="143">
        <v>187</v>
      </c>
      <c r="AJ57" s="143"/>
      <c r="AK57" s="143">
        <v>1665</v>
      </c>
      <c r="AL57" s="143"/>
      <c r="AM57" s="143">
        <f>AB57</f>
        <v>0</v>
      </c>
      <c r="AN57" s="165"/>
      <c r="AO57" s="166">
        <f>SUM(AD57:AM57)</f>
        <v>1883</v>
      </c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</row>
    <row r="58" spans="1:53" ht="16.5" thickBot="1" x14ac:dyDescent="0.3">
      <c r="A58" s="180" t="s">
        <v>96</v>
      </c>
      <c r="B58" s="112"/>
      <c r="C58" s="111"/>
      <c r="D58" s="112">
        <v>4</v>
      </c>
      <c r="E58" s="111"/>
      <c r="F58" s="112">
        <v>4</v>
      </c>
      <c r="G58" s="111"/>
      <c r="H58" s="112">
        <v>6</v>
      </c>
      <c r="I58" s="111"/>
      <c r="J58" s="112">
        <v>5</v>
      </c>
      <c r="K58" s="111"/>
      <c r="L58" s="112">
        <v>9</v>
      </c>
      <c r="M58" s="111"/>
      <c r="N58" s="112">
        <v>5</v>
      </c>
      <c r="O58" s="111"/>
      <c r="P58" s="112"/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>SUM(B58:X58)</f>
        <v>33</v>
      </c>
      <c r="AA58" s="115"/>
      <c r="AC58" s="154" t="s">
        <v>60</v>
      </c>
      <c r="AD58" s="146"/>
      <c r="AE58" s="146"/>
      <c r="AF58" s="146"/>
      <c r="AG58" s="146"/>
      <c r="AH58" s="146">
        <v>99</v>
      </c>
      <c r="AI58" s="146"/>
      <c r="AJ58" s="146">
        <v>978</v>
      </c>
      <c r="AK58" s="146"/>
      <c r="AL58" s="146"/>
      <c r="AM58" s="146"/>
      <c r="AN58" s="161">
        <f t="shared" si="0"/>
        <v>1077</v>
      </c>
      <c r="AO58" s="161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</row>
    <row r="59" spans="1:53" ht="16.5" thickBot="1" x14ac:dyDescent="0.3">
      <c r="A59" s="180" t="s">
        <v>97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>
        <v>0</v>
      </c>
      <c r="K59" s="111"/>
      <c r="L59" s="112">
        <v>0</v>
      </c>
      <c r="M59" s="111"/>
      <c r="N59" s="112">
        <v>0</v>
      </c>
      <c r="O59" s="111"/>
      <c r="P59" s="112"/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ref="Z59:Z65" si="42">SUM(B59:X59)</f>
        <v>0</v>
      </c>
      <c r="AA59" s="115"/>
      <c r="AC59" s="154" t="s">
        <v>61</v>
      </c>
      <c r="AD59" s="146"/>
      <c r="AE59" s="146"/>
      <c r="AF59" s="146"/>
      <c r="AG59" s="146"/>
      <c r="AH59" s="146"/>
      <c r="AI59" s="146"/>
      <c r="AJ59" s="146">
        <v>2</v>
      </c>
      <c r="AK59" s="146"/>
      <c r="AL59" s="146"/>
      <c r="AM59" s="146"/>
      <c r="AN59" s="161">
        <f t="shared" si="0"/>
        <v>2</v>
      </c>
      <c r="AO59" s="161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</row>
    <row r="60" spans="1:53" ht="16.5" thickBot="1" x14ac:dyDescent="0.3">
      <c r="A60" s="181" t="s">
        <v>98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>
        <v>0</v>
      </c>
      <c r="K60" s="111"/>
      <c r="L60" s="112">
        <v>1</v>
      </c>
      <c r="M60" s="111"/>
      <c r="N60" s="112">
        <v>0</v>
      </c>
      <c r="O60" s="111"/>
      <c r="P60" s="112"/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2"/>
        <v>1</v>
      </c>
      <c r="AA60" s="115"/>
      <c r="AC60" s="154" t="s">
        <v>62</v>
      </c>
      <c r="AD60" s="146"/>
      <c r="AE60" s="146"/>
      <c r="AF60" s="146"/>
      <c r="AG60" s="146"/>
      <c r="AH60" s="146">
        <v>1</v>
      </c>
      <c r="AI60" s="146"/>
      <c r="AJ60" s="146">
        <v>2</v>
      </c>
      <c r="AK60" s="146"/>
      <c r="AL60" s="146"/>
      <c r="AM60" s="146"/>
      <c r="AN60" s="161">
        <f t="shared" si="0"/>
        <v>3</v>
      </c>
      <c r="AO60" s="161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</row>
    <row r="61" spans="1:53" ht="16.5" thickBot="1" x14ac:dyDescent="0.3">
      <c r="A61" s="181" t="s">
        <v>99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>
        <v>0</v>
      </c>
      <c r="K61" s="111"/>
      <c r="L61" s="112">
        <v>0</v>
      </c>
      <c r="M61" s="111"/>
      <c r="N61" s="112">
        <v>0</v>
      </c>
      <c r="O61" s="111"/>
      <c r="P61" s="112"/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2"/>
        <v>0</v>
      </c>
      <c r="AA61" s="115"/>
      <c r="AC61" s="159" t="s">
        <v>74</v>
      </c>
      <c r="AD61" s="146"/>
      <c r="AE61" s="146"/>
      <c r="AF61" s="146"/>
      <c r="AG61" s="146"/>
      <c r="AH61" s="146"/>
      <c r="AI61" s="146"/>
      <c r="AJ61" s="146">
        <v>2</v>
      </c>
      <c r="AK61" s="146"/>
      <c r="AL61" s="146"/>
      <c r="AM61" s="146"/>
      <c r="AN61" s="161">
        <f t="shared" si="0"/>
        <v>2</v>
      </c>
      <c r="AO61" s="161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</row>
    <row r="62" spans="1:53" ht="16.5" thickBot="1" x14ac:dyDescent="0.3">
      <c r="A62" s="180" t="s">
        <v>100</v>
      </c>
      <c r="B62" s="112"/>
      <c r="C62" s="111"/>
      <c r="D62" s="112">
        <v>0</v>
      </c>
      <c r="E62" s="111"/>
      <c r="F62" s="112">
        <v>0</v>
      </c>
      <c r="G62" s="111"/>
      <c r="H62" s="112">
        <v>0</v>
      </c>
      <c r="I62" s="111"/>
      <c r="J62" s="112">
        <v>1</v>
      </c>
      <c r="K62" s="111"/>
      <c r="L62" s="112">
        <v>1</v>
      </c>
      <c r="M62" s="111"/>
      <c r="N62" s="112">
        <v>0</v>
      </c>
      <c r="O62" s="111"/>
      <c r="P62" s="112"/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2"/>
        <v>2</v>
      </c>
      <c r="AA62" s="115"/>
      <c r="AC62" s="154" t="s">
        <v>63</v>
      </c>
      <c r="AD62" s="146"/>
      <c r="AE62" s="146"/>
      <c r="AF62" s="146"/>
      <c r="AG62" s="146"/>
      <c r="AH62" s="146"/>
      <c r="AI62" s="146"/>
      <c r="AJ62" s="146">
        <v>2</v>
      </c>
      <c r="AK62" s="146"/>
      <c r="AL62" s="146"/>
      <c r="AM62" s="146"/>
      <c r="AN62" s="161">
        <f t="shared" si="0"/>
        <v>2</v>
      </c>
      <c r="AO62" s="161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</row>
    <row r="63" spans="1:53" ht="16.5" thickBot="1" x14ac:dyDescent="0.3">
      <c r="A63" s="180" t="s">
        <v>101</v>
      </c>
      <c r="B63" s="112"/>
      <c r="C63" s="111"/>
      <c r="D63" s="112">
        <v>1</v>
      </c>
      <c r="E63" s="111"/>
      <c r="F63" s="112">
        <v>3</v>
      </c>
      <c r="G63" s="111"/>
      <c r="H63" s="112">
        <v>26</v>
      </c>
      <c r="I63" s="111"/>
      <c r="J63" s="112">
        <v>3</v>
      </c>
      <c r="K63" s="111"/>
      <c r="L63" s="112">
        <v>13</v>
      </c>
      <c r="M63" s="111"/>
      <c r="N63" s="112">
        <v>6</v>
      </c>
      <c r="O63" s="111"/>
      <c r="P63" s="112"/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2"/>
        <v>52</v>
      </c>
      <c r="AA63" s="115"/>
      <c r="AC63" s="154" t="s">
        <v>64</v>
      </c>
      <c r="AD63" s="146"/>
      <c r="AE63" s="146"/>
      <c r="AF63" s="146"/>
      <c r="AG63" s="146"/>
      <c r="AH63" s="146"/>
      <c r="AI63" s="146"/>
      <c r="AJ63" s="146">
        <v>6</v>
      </c>
      <c r="AK63" s="146"/>
      <c r="AL63" s="146"/>
      <c r="AM63" s="146"/>
      <c r="AN63" s="161">
        <f t="shared" si="0"/>
        <v>6</v>
      </c>
      <c r="AO63" s="161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</row>
    <row r="64" spans="1:53" ht="16.5" thickBot="1" x14ac:dyDescent="0.3">
      <c r="A64" s="180" t="s">
        <v>102</v>
      </c>
      <c r="B64" s="112"/>
      <c r="C64" s="111"/>
      <c r="D64" s="112">
        <v>0</v>
      </c>
      <c r="E64" s="111"/>
      <c r="F64" s="112">
        <v>2</v>
      </c>
      <c r="G64" s="111"/>
      <c r="H64" s="112">
        <v>6</v>
      </c>
      <c r="I64" s="111"/>
      <c r="J64" s="112">
        <v>15</v>
      </c>
      <c r="K64" s="111"/>
      <c r="L64" s="112">
        <v>29</v>
      </c>
      <c r="M64" s="111"/>
      <c r="N64" s="112">
        <v>16</v>
      </c>
      <c r="O64" s="111"/>
      <c r="P64" s="112"/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2"/>
        <v>68</v>
      </c>
      <c r="AA64" s="115"/>
      <c r="AC64" s="154" t="s">
        <v>65</v>
      </c>
      <c r="AD64" s="146"/>
      <c r="AE64" s="146"/>
      <c r="AF64" s="146"/>
      <c r="AG64" s="146"/>
      <c r="AH64" s="146">
        <v>1</v>
      </c>
      <c r="AI64" s="146"/>
      <c r="AJ64" s="146">
        <v>17</v>
      </c>
      <c r="AK64" s="146"/>
      <c r="AL64" s="146"/>
      <c r="AM64" s="146"/>
      <c r="AN64" s="161">
        <f t="shared" si="0"/>
        <v>18</v>
      </c>
      <c r="AO64" s="161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</row>
    <row r="65" spans="1:55" ht="16.5" thickBot="1" x14ac:dyDescent="0.3">
      <c r="A65" s="180" t="s">
        <v>103</v>
      </c>
      <c r="B65" s="112"/>
      <c r="C65" s="111"/>
      <c r="D65" s="112">
        <v>0</v>
      </c>
      <c r="E65" s="111"/>
      <c r="F65" s="112">
        <v>1</v>
      </c>
      <c r="G65" s="111"/>
      <c r="H65" s="112">
        <v>0</v>
      </c>
      <c r="I65" s="111"/>
      <c r="J65" s="112">
        <v>1</v>
      </c>
      <c r="K65" s="111"/>
      <c r="L65" s="112">
        <v>1</v>
      </c>
      <c r="M65" s="111"/>
      <c r="N65" s="112">
        <v>2</v>
      </c>
      <c r="O65" s="111"/>
      <c r="P65" s="112"/>
      <c r="Q65" s="111"/>
      <c r="R65" s="113"/>
      <c r="S65" s="114"/>
      <c r="T65" s="113"/>
      <c r="U65" s="114"/>
      <c r="V65" s="113"/>
      <c r="W65" s="114"/>
      <c r="X65" s="113"/>
      <c r="Y65" s="114"/>
      <c r="Z65" s="108">
        <f t="shared" si="42"/>
        <v>5</v>
      </c>
      <c r="AA65" s="115"/>
      <c r="AC65" s="154" t="s">
        <v>66</v>
      </c>
      <c r="AD65" s="146"/>
      <c r="AE65" s="146"/>
      <c r="AF65" s="146"/>
      <c r="AG65" s="146"/>
      <c r="AH65" s="146"/>
      <c r="AI65" s="146"/>
      <c r="AJ65" s="146">
        <v>5</v>
      </c>
      <c r="AK65" s="146"/>
      <c r="AL65" s="146"/>
      <c r="AM65" s="146"/>
      <c r="AN65" s="161">
        <f t="shared" si="0"/>
        <v>5</v>
      </c>
      <c r="AO65" s="161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</row>
    <row r="66" spans="1:55" ht="16.5" thickBot="1" x14ac:dyDescent="0.3">
      <c r="A66" s="105" t="s">
        <v>75</v>
      </c>
      <c r="B66" s="83"/>
      <c r="C66" s="84">
        <f>SUM(C3:C65)</f>
        <v>16629</v>
      </c>
      <c r="D66" s="85"/>
      <c r="E66" s="86">
        <f>SUM(E3:E65)</f>
        <v>20364</v>
      </c>
      <c r="F66" s="85"/>
      <c r="G66" s="86">
        <f>SUM(G3:G65)</f>
        <v>18620</v>
      </c>
      <c r="H66" s="87"/>
      <c r="I66" s="86">
        <f>SUM(I3:I65)</f>
        <v>17889</v>
      </c>
      <c r="J66" s="86"/>
      <c r="K66" s="88">
        <f>SUM(K3:K65)</f>
        <v>16499</v>
      </c>
      <c r="L66" s="86"/>
      <c r="M66" s="88">
        <f>SUM(M3:M65)</f>
        <v>16205</v>
      </c>
      <c r="N66" s="88"/>
      <c r="O66" s="88">
        <f>SUM(O3:O65)</f>
        <v>14918</v>
      </c>
      <c r="P66" s="88"/>
      <c r="Q66" s="88">
        <f>SUM(Q3:Q65)</f>
        <v>0</v>
      </c>
      <c r="R66" s="88"/>
      <c r="S66" s="88">
        <f>SUM(S3:S65)</f>
        <v>0</v>
      </c>
      <c r="T66" s="88"/>
      <c r="U66" s="88">
        <f>SUM(U3:U65)</f>
        <v>0</v>
      </c>
      <c r="V66" s="88"/>
      <c r="W66" s="88">
        <f>SUM(W3:W65)</f>
        <v>0</v>
      </c>
      <c r="X66" s="88"/>
      <c r="Y66" s="88">
        <f>SUM(Y3:Y65)</f>
        <v>0</v>
      </c>
      <c r="Z66" s="89"/>
      <c r="AA66" s="90">
        <f>SUM(AA3:AA65)</f>
        <v>121124</v>
      </c>
      <c r="AC66" s="154" t="s">
        <v>67</v>
      </c>
      <c r="AD66" s="146"/>
      <c r="AE66" s="146"/>
      <c r="AF66" s="146"/>
      <c r="AG66" s="146"/>
      <c r="AH66" s="146">
        <v>4</v>
      </c>
      <c r="AI66" s="146"/>
      <c r="AJ66" s="146">
        <v>74</v>
      </c>
      <c r="AK66" s="146"/>
      <c r="AL66" s="146"/>
      <c r="AM66" s="146"/>
      <c r="AN66" s="161">
        <f t="shared" si="0"/>
        <v>78</v>
      </c>
      <c r="AO66" s="161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</row>
    <row r="67" spans="1:55" ht="16.5" thickBot="1" x14ac:dyDescent="0.3">
      <c r="A67" s="106" t="s">
        <v>76</v>
      </c>
      <c r="B67" s="91">
        <f>SUM(B3:B66)</f>
        <v>16629</v>
      </c>
      <c r="C67" s="92"/>
      <c r="D67" s="93">
        <f>SUM(D3:D66)</f>
        <v>20364</v>
      </c>
      <c r="E67" s="93"/>
      <c r="F67" s="93">
        <f>SUM(F3:F66)</f>
        <v>18626</v>
      </c>
      <c r="G67" s="93"/>
      <c r="H67" s="93">
        <f>SUM(H3:H66)</f>
        <v>17889</v>
      </c>
      <c r="I67" s="93"/>
      <c r="J67" s="93">
        <f>SUM(J3:J66)</f>
        <v>16499</v>
      </c>
      <c r="K67" s="93"/>
      <c r="L67" s="93">
        <f>SUM(L3:L66)</f>
        <v>16205</v>
      </c>
      <c r="M67" s="93"/>
      <c r="N67" s="93">
        <f>SUM(N3:N66)</f>
        <v>14918</v>
      </c>
      <c r="O67" s="93"/>
      <c r="P67" s="93">
        <f>SUM(P3:P66)</f>
        <v>0</v>
      </c>
      <c r="Q67" s="93"/>
      <c r="R67" s="93">
        <f>SUM(R3:R66)</f>
        <v>0</v>
      </c>
      <c r="S67" s="93"/>
      <c r="T67" s="93">
        <f>SUM(T3:T66)</f>
        <v>0</v>
      </c>
      <c r="U67" s="93"/>
      <c r="V67" s="93">
        <f>SUM(V3:V66)</f>
        <v>0</v>
      </c>
      <c r="W67" s="93"/>
      <c r="X67" s="93">
        <f>SUM(X3:X66)</f>
        <v>0</v>
      </c>
      <c r="Y67" s="93"/>
      <c r="Z67" s="93">
        <f>SUM(Z4:Z66)</f>
        <v>121130</v>
      </c>
      <c r="AA67" s="94"/>
      <c r="AC67" s="154" t="s">
        <v>68</v>
      </c>
      <c r="AD67" s="146"/>
      <c r="AE67" s="146"/>
      <c r="AF67" s="146"/>
      <c r="AG67" s="146"/>
      <c r="AH67" s="146"/>
      <c r="AI67" s="146"/>
      <c r="AJ67" s="146">
        <v>0</v>
      </c>
      <c r="AK67" s="146"/>
      <c r="AL67" s="146"/>
      <c r="AM67" s="146"/>
      <c r="AN67" s="161">
        <f t="shared" si="0"/>
        <v>0</v>
      </c>
      <c r="AO67" s="161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</row>
    <row r="68" spans="1:55" ht="16.5" thickBot="1" x14ac:dyDescent="0.3">
      <c r="Z68" s="78"/>
      <c r="AC68" s="154" t="s">
        <v>69</v>
      </c>
      <c r="AD68" s="146"/>
      <c r="AE68" s="146"/>
      <c r="AF68" s="146"/>
      <c r="AG68" s="146"/>
      <c r="AH68" s="146">
        <v>3</v>
      </c>
      <c r="AI68" s="146"/>
      <c r="AJ68" s="146">
        <v>4</v>
      </c>
      <c r="AK68" s="146"/>
      <c r="AL68" s="146"/>
      <c r="AM68" s="146"/>
      <c r="AN68" s="161">
        <f t="shared" si="0"/>
        <v>7</v>
      </c>
      <c r="AO68" s="161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</row>
    <row r="69" spans="1:55" ht="16.5" thickBot="1" x14ac:dyDescent="0.3">
      <c r="AC69" s="160" t="s">
        <v>46</v>
      </c>
      <c r="AD69" s="148">
        <v>31</v>
      </c>
      <c r="AE69" s="146"/>
      <c r="AF69" s="146"/>
      <c r="AG69" s="146"/>
      <c r="AH69" s="146">
        <v>79</v>
      </c>
      <c r="AI69" s="146"/>
      <c r="AJ69" s="146">
        <v>575</v>
      </c>
      <c r="AK69" s="146"/>
      <c r="AL69" s="146"/>
      <c r="AM69" s="146"/>
      <c r="AN69" s="161">
        <f t="shared" si="0"/>
        <v>685</v>
      </c>
      <c r="AO69" s="161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83">
        <v>2016</v>
      </c>
      <c r="B70" s="126" t="s">
        <v>121</v>
      </c>
      <c r="C70" s="126" t="s">
        <v>122</v>
      </c>
      <c r="D70" s="127" t="s">
        <v>123</v>
      </c>
      <c r="E70" s="127" t="s">
        <v>124</v>
      </c>
      <c r="F70" s="128" t="s">
        <v>125</v>
      </c>
      <c r="G70" s="127" t="s">
        <v>126</v>
      </c>
      <c r="H70" s="127" t="s">
        <v>127</v>
      </c>
      <c r="I70" s="127" t="s">
        <v>128</v>
      </c>
      <c r="J70" s="127" t="s">
        <v>129</v>
      </c>
      <c r="K70" s="127" t="s">
        <v>130</v>
      </c>
      <c r="L70" s="126" t="s">
        <v>131</v>
      </c>
      <c r="M70" s="127" t="s">
        <v>132</v>
      </c>
      <c r="N70" s="127" t="s">
        <v>133</v>
      </c>
      <c r="AC70" s="151" t="s">
        <v>134</v>
      </c>
      <c r="AD70" s="143"/>
      <c r="AE70" s="143">
        <v>1464</v>
      </c>
      <c r="AF70" s="143"/>
      <c r="AG70" s="143">
        <v>2927</v>
      </c>
      <c r="AH70" s="143"/>
      <c r="AI70" s="143">
        <v>1699</v>
      </c>
      <c r="AJ70" s="143"/>
      <c r="AK70" s="143"/>
      <c r="AL70" s="143"/>
      <c r="AM70" s="143"/>
      <c r="AN70" s="165"/>
      <c r="AO70" s="166">
        <f>SUM(AD70:AM70)</f>
        <v>6090</v>
      </c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5" t="s">
        <v>75</v>
      </c>
      <c r="B71" s="190">
        <f>C66</f>
        <v>16629</v>
      </c>
      <c r="C71" s="190">
        <f>E66</f>
        <v>20364</v>
      </c>
      <c r="D71" s="190">
        <f>G66</f>
        <v>18620</v>
      </c>
      <c r="E71" s="190">
        <f>I66</f>
        <v>17889</v>
      </c>
      <c r="F71" s="191">
        <f>K66</f>
        <v>16499</v>
      </c>
      <c r="G71" s="190">
        <f>M66</f>
        <v>16205</v>
      </c>
      <c r="H71" s="190">
        <f>O66</f>
        <v>14918</v>
      </c>
      <c r="I71" s="190">
        <f>Q66</f>
        <v>0</v>
      </c>
      <c r="J71" s="190">
        <f>S66</f>
        <v>0</v>
      </c>
      <c r="K71" s="190">
        <f>U66</f>
        <v>0</v>
      </c>
      <c r="L71" s="190">
        <f>W66</f>
        <v>0</v>
      </c>
      <c r="M71" s="190">
        <f>Y66</f>
        <v>0</v>
      </c>
      <c r="N71" s="191">
        <f>SUM(B71:M71)</f>
        <v>121124</v>
      </c>
      <c r="AC71" s="160" t="s">
        <v>135</v>
      </c>
      <c r="AD71" s="148">
        <v>332</v>
      </c>
      <c r="AE71" s="146"/>
      <c r="AF71" s="146">
        <v>526</v>
      </c>
      <c r="AG71" s="146"/>
      <c r="AH71" s="146">
        <v>184</v>
      </c>
      <c r="AI71" s="146"/>
      <c r="AJ71" s="146"/>
      <c r="AK71" s="146"/>
      <c r="AL71" s="146"/>
      <c r="AM71" s="146"/>
      <c r="AN71" s="161">
        <f t="shared" ref="AN71:AN76" si="43">SUM(AD71:AM71)</f>
        <v>1042</v>
      </c>
      <c r="AO71" s="161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76</v>
      </c>
      <c r="B72" s="192">
        <f>B67</f>
        <v>16629</v>
      </c>
      <c r="C72" s="192">
        <f>D67</f>
        <v>20364</v>
      </c>
      <c r="D72" s="193">
        <f>F67</f>
        <v>18626</v>
      </c>
      <c r="E72" s="193">
        <f>H67</f>
        <v>17889</v>
      </c>
      <c r="F72" s="193">
        <f>J67</f>
        <v>16499</v>
      </c>
      <c r="G72" s="193">
        <f>L67</f>
        <v>16205</v>
      </c>
      <c r="H72" s="193">
        <f>N67</f>
        <v>14918</v>
      </c>
      <c r="I72" s="193">
        <f>P67</f>
        <v>0</v>
      </c>
      <c r="J72" s="193">
        <f>R67</f>
        <v>0</v>
      </c>
      <c r="K72" s="193">
        <f>T67</f>
        <v>0</v>
      </c>
      <c r="L72" s="193">
        <f>V67</f>
        <v>0</v>
      </c>
      <c r="M72" s="193">
        <f>X67</f>
        <v>0</v>
      </c>
      <c r="N72" s="193">
        <f>SUM(B72:M72)</f>
        <v>121130</v>
      </c>
      <c r="AC72" s="160" t="s">
        <v>137</v>
      </c>
      <c r="AD72" s="148">
        <v>549</v>
      </c>
      <c r="AE72" s="146"/>
      <c r="AF72" s="146">
        <v>1394</v>
      </c>
      <c r="AG72" s="146"/>
      <c r="AH72" s="146">
        <v>968</v>
      </c>
      <c r="AI72" s="146"/>
      <c r="AJ72" s="146"/>
      <c r="AK72" s="146"/>
      <c r="AL72" s="146"/>
      <c r="AM72" s="146"/>
      <c r="AN72" s="161">
        <f t="shared" si="43"/>
        <v>2911</v>
      </c>
      <c r="AO72" s="161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73" s="106" t="s">
        <v>136</v>
      </c>
      <c r="B73" s="130">
        <v>0</v>
      </c>
      <c r="C73" s="130">
        <f>IFERROR(((C72-B72)/C72), "-")</f>
        <v>0.18341190335886859</v>
      </c>
      <c r="D73" s="130">
        <f t="shared" ref="D73:M73" si="44">IFERROR(((D72-C72)/D72), "-")</f>
        <v>-9.3310426285837009E-2</v>
      </c>
      <c r="E73" s="130">
        <f t="shared" si="44"/>
        <v>-4.1198501872659173E-2</v>
      </c>
      <c r="F73" s="130">
        <f t="shared" si="44"/>
        <v>-8.4247530153342631E-2</v>
      </c>
      <c r="G73" s="130">
        <f t="shared" si="44"/>
        <v>-1.814254859611231E-2</v>
      </c>
      <c r="H73" s="130">
        <f t="shared" si="44"/>
        <v>-8.6271618179380616E-2</v>
      </c>
      <c r="I73" s="130" t="str">
        <f t="shared" si="44"/>
        <v>-</v>
      </c>
      <c r="J73" s="130" t="str">
        <f t="shared" si="44"/>
        <v>-</v>
      </c>
      <c r="K73" s="130" t="str">
        <f t="shared" si="44"/>
        <v>-</v>
      </c>
      <c r="L73" s="130" t="str">
        <f t="shared" si="44"/>
        <v>-</v>
      </c>
      <c r="M73" s="130" t="str">
        <f t="shared" si="44"/>
        <v>-</v>
      </c>
      <c r="N73" s="130"/>
      <c r="AC73" s="160" t="s">
        <v>46</v>
      </c>
      <c r="AD73" s="148">
        <v>209</v>
      </c>
      <c r="AE73" s="146"/>
      <c r="AF73" s="146">
        <v>284</v>
      </c>
      <c r="AG73" s="146"/>
      <c r="AH73" s="146">
        <v>129</v>
      </c>
      <c r="AI73" s="146"/>
      <c r="AJ73" s="146"/>
      <c r="AK73" s="146"/>
      <c r="AL73" s="146"/>
      <c r="AM73" s="146"/>
      <c r="AN73" s="161">
        <f t="shared" si="43"/>
        <v>622</v>
      </c>
      <c r="AO73" s="161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60" t="s">
        <v>26</v>
      </c>
      <c r="AD74" s="148">
        <v>374</v>
      </c>
      <c r="AE74" s="146"/>
      <c r="AF74" s="146">
        <v>723</v>
      </c>
      <c r="AG74" s="146"/>
      <c r="AH74" s="146">
        <v>418</v>
      </c>
      <c r="AI74" s="146"/>
      <c r="AJ74" s="146"/>
      <c r="AK74" s="146"/>
      <c r="AL74" s="146"/>
      <c r="AM74" s="146"/>
      <c r="AN74" s="161">
        <f t="shared" si="43"/>
        <v>1515</v>
      </c>
      <c r="AO74" s="161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1" t="s">
        <v>77</v>
      </c>
      <c r="AD75" s="143"/>
      <c r="AE75" s="143">
        <v>314</v>
      </c>
      <c r="AF75" s="143"/>
      <c r="AG75" s="143">
        <v>357</v>
      </c>
      <c r="AH75" s="143"/>
      <c r="AI75" s="143"/>
      <c r="AJ75" s="143"/>
      <c r="AK75" s="143"/>
      <c r="AL75" s="143"/>
      <c r="AM75" s="143"/>
      <c r="AN75" s="165"/>
      <c r="AO75" s="166">
        <f>SUM(AD75:AM75)</f>
        <v>671</v>
      </c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52" t="s">
        <v>87</v>
      </c>
      <c r="AD76" s="146">
        <v>196</v>
      </c>
      <c r="AE76" s="146"/>
      <c r="AF76" s="146">
        <v>279</v>
      </c>
      <c r="AG76" s="146"/>
      <c r="AH76" s="146"/>
      <c r="AI76" s="146"/>
      <c r="AJ76" s="146"/>
      <c r="AK76" s="146"/>
      <c r="AL76" s="146"/>
      <c r="AM76" s="146"/>
      <c r="AN76" s="161">
        <f t="shared" si="43"/>
        <v>475</v>
      </c>
      <c r="AO76" s="161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40" t="s">
        <v>105</v>
      </c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65"/>
      <c r="AO77" s="166">
        <f>SUM(AD77:AM77)</f>
        <v>0</v>
      </c>
    </row>
    <row r="78" spans="1:55" ht="16.5" thickBot="1" x14ac:dyDescent="0.3">
      <c r="AC78" s="180" t="s">
        <v>96</v>
      </c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61"/>
      <c r="AO78" s="161"/>
    </row>
    <row r="79" spans="1:55" ht="16.5" thickBot="1" x14ac:dyDescent="0.3">
      <c r="AC79" s="180" t="s">
        <v>97</v>
      </c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61"/>
      <c r="AO79" s="161"/>
    </row>
    <row r="80" spans="1:55" ht="16.5" thickBot="1" x14ac:dyDescent="0.3">
      <c r="AC80" s="181" t="s">
        <v>98</v>
      </c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61"/>
      <c r="AO80" s="161"/>
    </row>
    <row r="81" spans="28:43" ht="16.5" thickBot="1" x14ac:dyDescent="0.3">
      <c r="AC81" s="181" t="s">
        <v>99</v>
      </c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61"/>
      <c r="AO81" s="161"/>
      <c r="AP81" s="109"/>
      <c r="AQ81" s="109"/>
    </row>
    <row r="82" spans="28:43" ht="16.5" thickBot="1" x14ac:dyDescent="0.3">
      <c r="AB82" s="109"/>
      <c r="AC82" s="180" t="s">
        <v>100</v>
      </c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61"/>
      <c r="AO82" s="161"/>
      <c r="AP82" s="109"/>
      <c r="AQ82" s="109"/>
    </row>
    <row r="83" spans="28:43" ht="16.5" thickBot="1" x14ac:dyDescent="0.3">
      <c r="AB83" s="109"/>
      <c r="AC83" s="180" t="s">
        <v>101</v>
      </c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61"/>
      <c r="AO83" s="161"/>
      <c r="AP83" s="109"/>
      <c r="AQ83" s="109"/>
    </row>
    <row r="84" spans="28:43" ht="16.5" thickBot="1" x14ac:dyDescent="0.3">
      <c r="AB84" s="109"/>
      <c r="AC84" s="180" t="s">
        <v>102</v>
      </c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61"/>
      <c r="AO84" s="161"/>
      <c r="AP84" s="109"/>
      <c r="AQ84" s="109"/>
    </row>
    <row r="85" spans="28:43" ht="16.5" thickBot="1" x14ac:dyDescent="0.3">
      <c r="AB85" s="109"/>
      <c r="AC85" s="180" t="s">
        <v>103</v>
      </c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61"/>
      <c r="AO85" s="161"/>
    </row>
    <row r="86" spans="28:43" ht="16.5" thickBot="1" x14ac:dyDescent="0.3">
      <c r="AC86" s="194" t="s">
        <v>75</v>
      </c>
      <c r="AD86" s="195"/>
      <c r="AE86" s="196">
        <f>SUM(AE11:AE76)</f>
        <v>16542</v>
      </c>
      <c r="AF86" s="195"/>
      <c r="AG86" s="196">
        <f>SUM(AG11:AG76)</f>
        <v>54273</v>
      </c>
      <c r="AH86" s="197"/>
      <c r="AI86" s="197">
        <f>SUM(AI11:AI76)</f>
        <v>68814</v>
      </c>
      <c r="AJ86" s="197"/>
      <c r="AK86" s="197">
        <f>SUM(AK11:AK76)</f>
        <v>91091</v>
      </c>
      <c r="AL86" s="96"/>
      <c r="AM86" s="96">
        <f>SUM(AM11:AM76)</f>
        <v>0</v>
      </c>
      <c r="AN86" s="96"/>
      <c r="AO86" s="96">
        <f>SUM(AO3:AO76)</f>
        <v>526143</v>
      </c>
    </row>
    <row r="87" spans="28:43" ht="16.5" thickBot="1" x14ac:dyDescent="0.3">
      <c r="AC87" s="198" t="s">
        <v>76</v>
      </c>
      <c r="AD87" s="199">
        <f>SUM(AD12:AD86)</f>
        <v>16424</v>
      </c>
      <c r="AE87" s="200"/>
      <c r="AF87" s="199">
        <f>SUM(AF11:AF86)</f>
        <v>56994</v>
      </c>
      <c r="AG87" s="200"/>
      <c r="AH87" s="201">
        <f>SUM(AH11:AH86)</f>
        <v>71833</v>
      </c>
      <c r="AI87" s="201"/>
      <c r="AJ87" s="201">
        <f>SUM(AJ12:AJ86)</f>
        <v>92389</v>
      </c>
      <c r="AK87" s="201"/>
      <c r="AL87" s="129">
        <f>SUM(AL12:AL86)</f>
        <v>0</v>
      </c>
      <c r="AM87" s="200"/>
      <c r="AN87" s="200">
        <f>SUM(AN4:AN76)</f>
        <v>556195</v>
      </c>
      <c r="AO87" s="200"/>
    </row>
    <row r="88" spans="28:43" x14ac:dyDescent="0.25">
      <c r="AC88" s="109"/>
      <c r="AN88" s="78"/>
      <c r="AO88" s="189"/>
    </row>
  </sheetData>
  <mergeCells count="1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D1:AE1"/>
    <mergeCell ref="AF1:AG1"/>
    <mergeCell ref="AH1:AI1"/>
    <mergeCell ref="AJ1:AK1"/>
    <mergeCell ref="AL1:AM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selection activeCell="O20" sqref="O20:P20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02">
        <v>2015</v>
      </c>
      <c r="C3" s="203" t="s">
        <v>121</v>
      </c>
      <c r="D3" s="203" t="s">
        <v>122</v>
      </c>
      <c r="E3" s="204" t="s">
        <v>123</v>
      </c>
      <c r="F3" s="204" t="s">
        <v>124</v>
      </c>
      <c r="G3" s="205" t="s">
        <v>125</v>
      </c>
      <c r="H3" s="204" t="s">
        <v>126</v>
      </c>
      <c r="I3" s="204" t="s">
        <v>127</v>
      </c>
      <c r="J3" s="204" t="s">
        <v>128</v>
      </c>
      <c r="K3" s="204" t="s">
        <v>129</v>
      </c>
      <c r="L3" s="204" t="s">
        <v>130</v>
      </c>
      <c r="M3" s="203" t="s">
        <v>131</v>
      </c>
      <c r="N3" s="204" t="s">
        <v>132</v>
      </c>
      <c r="O3" s="206" t="s">
        <v>138</v>
      </c>
    </row>
    <row r="4" spans="2:27" ht="18" customHeight="1" thickBot="1" x14ac:dyDescent="0.3">
      <c r="B4" s="207" t="s">
        <v>75</v>
      </c>
      <c r="C4" s="208">
        <v>13086</v>
      </c>
      <c r="D4" s="208">
        <v>12733</v>
      </c>
      <c r="E4" s="208">
        <v>16104</v>
      </c>
      <c r="F4" s="208">
        <v>14096</v>
      </c>
      <c r="G4" s="208">
        <v>14255</v>
      </c>
      <c r="H4" s="208">
        <v>15698</v>
      </c>
      <c r="I4" s="208">
        <v>15871</v>
      </c>
      <c r="J4" s="208">
        <v>16480</v>
      </c>
      <c r="K4" s="208">
        <v>17323</v>
      </c>
      <c r="L4" s="208">
        <v>17831</v>
      </c>
      <c r="M4" s="208">
        <v>15521</v>
      </c>
      <c r="N4" s="208">
        <v>13831</v>
      </c>
      <c r="O4" s="209">
        <f>SUM(C4:N4)</f>
        <v>182829</v>
      </c>
    </row>
    <row r="5" spans="2:27" ht="18" customHeight="1" thickBot="1" x14ac:dyDescent="0.3">
      <c r="B5" s="210" t="s">
        <v>76</v>
      </c>
      <c r="C5" s="211">
        <v>13631</v>
      </c>
      <c r="D5" s="211">
        <v>13315</v>
      </c>
      <c r="E5" s="211">
        <v>16817</v>
      </c>
      <c r="F5" s="211">
        <v>14797</v>
      </c>
      <c r="G5" s="211">
        <v>14944</v>
      </c>
      <c r="H5" s="211">
        <v>17023</v>
      </c>
      <c r="I5" s="211">
        <v>17502</v>
      </c>
      <c r="J5" s="211">
        <v>16481</v>
      </c>
      <c r="K5" s="211">
        <v>17323</v>
      </c>
      <c r="L5" s="211">
        <v>17831</v>
      </c>
      <c r="M5" s="211">
        <v>15521</v>
      </c>
      <c r="N5" s="211">
        <v>13831</v>
      </c>
      <c r="O5" s="212">
        <f>SUM(C5:N5)</f>
        <v>189016</v>
      </c>
    </row>
    <row r="6" spans="2:27" ht="18" customHeight="1" thickBot="1" x14ac:dyDescent="0.3">
      <c r="B6" s="213" t="s">
        <v>139</v>
      </c>
      <c r="C6" s="214">
        <v>0</v>
      </c>
      <c r="D6" s="215">
        <f t="shared" ref="D6:M7" si="0">IFERROR(((D4-C4)/D4), "-")</f>
        <v>-2.7723238828241577E-2</v>
      </c>
      <c r="E6" s="215">
        <f t="shared" si="0"/>
        <v>0.20932687531048186</v>
      </c>
      <c r="F6" s="215">
        <f t="shared" si="0"/>
        <v>-0.14245175936435869</v>
      </c>
      <c r="G6" s="215">
        <f t="shared" si="0"/>
        <v>1.1153981059277446E-2</v>
      </c>
      <c r="H6" s="215">
        <f t="shared" si="0"/>
        <v>9.1922537902917573E-2</v>
      </c>
      <c r="I6" s="215">
        <f t="shared" si="0"/>
        <v>1.0900384348812299E-2</v>
      </c>
      <c r="J6" s="215">
        <f t="shared" si="0"/>
        <v>3.6953883495145633E-2</v>
      </c>
      <c r="K6" s="215">
        <f t="shared" si="0"/>
        <v>4.8663626392657158E-2</v>
      </c>
      <c r="L6" s="215">
        <f t="shared" si="0"/>
        <v>2.8489708933879199E-2</v>
      </c>
      <c r="M6" s="215">
        <f t="shared" si="0"/>
        <v>-0.148830616583983</v>
      </c>
      <c r="N6" s="215">
        <f>IFERROR(((N4-M4)/N4), "-")</f>
        <v>-0.12218928493962837</v>
      </c>
      <c r="O6" s="216"/>
    </row>
    <row r="7" spans="2:27" ht="18" customHeight="1" thickBot="1" x14ac:dyDescent="0.3">
      <c r="B7" s="217" t="s">
        <v>136</v>
      </c>
      <c r="C7" s="214">
        <v>0</v>
      </c>
      <c r="D7" s="215">
        <f t="shared" si="0"/>
        <v>-2.3732632369508073E-2</v>
      </c>
      <c r="E7" s="215">
        <f t="shared" si="0"/>
        <v>0.20824166022477256</v>
      </c>
      <c r="F7" s="215">
        <f t="shared" si="0"/>
        <v>-0.13651415827532609</v>
      </c>
      <c r="G7" s="215">
        <f t="shared" si="0"/>
        <v>9.8367237687366164E-3</v>
      </c>
      <c r="H7" s="215">
        <f t="shared" si="0"/>
        <v>0.12212888445044939</v>
      </c>
      <c r="I7" s="215">
        <f t="shared" si="0"/>
        <v>2.7368300765626786E-2</v>
      </c>
      <c r="J7" s="215">
        <f t="shared" si="0"/>
        <v>-6.1950124385656211E-2</v>
      </c>
      <c r="K7" s="215">
        <f t="shared" si="0"/>
        <v>4.8605899670957686E-2</v>
      </c>
      <c r="L7" s="215">
        <f t="shared" si="0"/>
        <v>2.8489708933879199E-2</v>
      </c>
      <c r="M7" s="215">
        <f t="shared" si="0"/>
        <v>-0.148830616583983</v>
      </c>
      <c r="N7" s="215">
        <f>IFERROR(((N5-M5)/N5), "-")</f>
        <v>-0.12218928493962837</v>
      </c>
      <c r="O7" s="216"/>
    </row>
    <row r="8" spans="2:27" ht="18" customHeight="1" thickBot="1" x14ac:dyDescent="0.3"/>
    <row r="9" spans="2:27" ht="18" customHeight="1" thickBot="1" x14ac:dyDescent="0.3">
      <c r="B9" s="202">
        <v>2016</v>
      </c>
      <c r="C9" s="203" t="s">
        <v>121</v>
      </c>
      <c r="D9" s="203" t="s">
        <v>122</v>
      </c>
      <c r="E9" s="204" t="s">
        <v>123</v>
      </c>
      <c r="F9" s="204" t="s">
        <v>124</v>
      </c>
      <c r="G9" s="205" t="s">
        <v>125</v>
      </c>
      <c r="H9" s="204" t="s">
        <v>126</v>
      </c>
      <c r="I9" s="204" t="s">
        <v>127</v>
      </c>
      <c r="J9" s="204" t="s">
        <v>128</v>
      </c>
      <c r="K9" s="204" t="s">
        <v>129</v>
      </c>
      <c r="L9" s="204" t="s">
        <v>130</v>
      </c>
      <c r="M9" s="203" t="s">
        <v>131</v>
      </c>
      <c r="N9" s="204" t="s">
        <v>132</v>
      </c>
      <c r="O9" s="206" t="s">
        <v>133</v>
      </c>
    </row>
    <row r="10" spans="2:27" ht="18" customHeight="1" thickBot="1" x14ac:dyDescent="0.3">
      <c r="B10" s="207" t="s">
        <v>75</v>
      </c>
      <c r="C10" s="208">
        <f>Acumulado!B71</f>
        <v>16629</v>
      </c>
      <c r="D10" s="208">
        <f>Acumulado!C71</f>
        <v>20364</v>
      </c>
      <c r="E10" s="208">
        <f>Acumulado!D71</f>
        <v>18620</v>
      </c>
      <c r="F10" s="208">
        <f>Acumulado!E71</f>
        <v>17889</v>
      </c>
      <c r="G10" s="208">
        <f>Acumulado!F71</f>
        <v>16499</v>
      </c>
      <c r="H10" s="208">
        <f>Acumulado!G71</f>
        <v>16205</v>
      </c>
      <c r="I10" s="208">
        <f>Acumulado!H71</f>
        <v>14918</v>
      </c>
      <c r="J10" s="208">
        <f>Acumulado!I71</f>
        <v>0</v>
      </c>
      <c r="K10" s="208">
        <f>Acumulado!J71</f>
        <v>0</v>
      </c>
      <c r="L10" s="208">
        <f>Acumulado!K71</f>
        <v>0</v>
      </c>
      <c r="M10" s="208">
        <f>Acumulado!L71</f>
        <v>0</v>
      </c>
      <c r="N10" s="208">
        <f>Acumulado!M71</f>
        <v>0</v>
      </c>
      <c r="O10" s="209">
        <f>SUM(C10:N10)</f>
        <v>121124</v>
      </c>
    </row>
    <row r="11" spans="2:27" ht="18" customHeight="1" thickBot="1" x14ac:dyDescent="0.3">
      <c r="B11" s="210" t="s">
        <v>76</v>
      </c>
      <c r="C11" s="211">
        <f>Acumulado!B72</f>
        <v>16629</v>
      </c>
      <c r="D11" s="211">
        <f>Acumulado!C72</f>
        <v>20364</v>
      </c>
      <c r="E11" s="211">
        <f>Acumulado!D72</f>
        <v>18626</v>
      </c>
      <c r="F11" s="211">
        <f>Acumulado!E72</f>
        <v>17889</v>
      </c>
      <c r="G11" s="211">
        <f>Acumulado!F72</f>
        <v>16499</v>
      </c>
      <c r="H11" s="211">
        <f>Acumulado!G72</f>
        <v>16205</v>
      </c>
      <c r="I11" s="211">
        <f>Acumulado!H72</f>
        <v>14918</v>
      </c>
      <c r="J11" s="211">
        <f>Acumulado!I72</f>
        <v>0</v>
      </c>
      <c r="K11" s="211">
        <f>Acumulado!J72</f>
        <v>0</v>
      </c>
      <c r="L11" s="211">
        <f>Acumulado!K72</f>
        <v>0</v>
      </c>
      <c r="M11" s="211">
        <f>Acumulado!L72</f>
        <v>0</v>
      </c>
      <c r="N11" s="211">
        <f>Acumulado!M72</f>
        <v>0</v>
      </c>
      <c r="O11" s="212">
        <f>SUM(C11:N11)</f>
        <v>121130</v>
      </c>
    </row>
    <row r="12" spans="2:27" ht="18" customHeight="1" thickBot="1" x14ac:dyDescent="0.3">
      <c r="B12" s="213" t="s">
        <v>139</v>
      </c>
      <c r="C12" s="214">
        <v>0</v>
      </c>
      <c r="D12" s="215">
        <f>IFERROR(((D10-C10)/D10), "-")</f>
        <v>0.18341190335886859</v>
      </c>
      <c r="E12" s="215">
        <f t="shared" ref="E12:N13" si="1">IFERROR(((E10-D10)/E10), "-")</f>
        <v>-9.3662728249194416E-2</v>
      </c>
      <c r="F12" s="215">
        <f t="shared" si="1"/>
        <v>-4.0863100229191124E-2</v>
      </c>
      <c r="G12" s="215">
        <f t="shared" si="1"/>
        <v>-8.4247530153342631E-2</v>
      </c>
      <c r="H12" s="215">
        <f t="shared" si="1"/>
        <v>-1.814254859611231E-2</v>
      </c>
      <c r="I12" s="215">
        <f t="shared" si="1"/>
        <v>-8.6271618179380616E-2</v>
      </c>
      <c r="J12" s="215" t="str">
        <f t="shared" si="1"/>
        <v>-</v>
      </c>
      <c r="K12" s="215" t="str">
        <f t="shared" si="1"/>
        <v>-</v>
      </c>
      <c r="L12" s="215" t="str">
        <f t="shared" si="1"/>
        <v>-</v>
      </c>
      <c r="M12" s="215" t="str">
        <f t="shared" si="1"/>
        <v>-</v>
      </c>
      <c r="N12" s="215" t="str">
        <f t="shared" si="1"/>
        <v>-</v>
      </c>
      <c r="O12" s="212"/>
    </row>
    <row r="13" spans="2:27" ht="18" customHeight="1" thickBot="1" x14ac:dyDescent="0.3">
      <c r="B13" s="217" t="s">
        <v>136</v>
      </c>
      <c r="C13" s="214">
        <v>0</v>
      </c>
      <c r="D13" s="215">
        <f>IFERROR(((D11-C11)/D11), "-")</f>
        <v>0.18341190335886859</v>
      </c>
      <c r="E13" s="215">
        <f t="shared" si="1"/>
        <v>-9.3310426285837009E-2</v>
      </c>
      <c r="F13" s="215">
        <f t="shared" si="1"/>
        <v>-4.1198501872659173E-2</v>
      </c>
      <c r="G13" s="215">
        <f t="shared" si="1"/>
        <v>-8.4247530153342631E-2</v>
      </c>
      <c r="H13" s="215">
        <f t="shared" si="1"/>
        <v>-1.814254859611231E-2</v>
      </c>
      <c r="I13" s="215">
        <f t="shared" si="1"/>
        <v>-8.6271618179380616E-2</v>
      </c>
      <c r="J13" s="215" t="str">
        <f t="shared" si="1"/>
        <v>-</v>
      </c>
      <c r="K13" s="215" t="str">
        <f t="shared" si="1"/>
        <v>-</v>
      </c>
      <c r="L13" s="215" t="str">
        <f t="shared" si="1"/>
        <v>-</v>
      </c>
      <c r="M13" s="215" t="str">
        <f t="shared" si="1"/>
        <v>-</v>
      </c>
      <c r="N13" s="215" t="str">
        <f t="shared" si="1"/>
        <v>-</v>
      </c>
      <c r="O13" s="218"/>
    </row>
    <row r="14" spans="2:27" ht="18" customHeight="1" thickBot="1" x14ac:dyDescent="0.3"/>
    <row r="15" spans="2:27" ht="18" customHeight="1" thickBot="1" x14ac:dyDescent="0.3">
      <c r="B15" s="240" t="s">
        <v>140</v>
      </c>
      <c r="C15" s="242" t="s">
        <v>121</v>
      </c>
      <c r="D15" s="238"/>
      <c r="E15" s="238" t="s">
        <v>122</v>
      </c>
      <c r="F15" s="238"/>
      <c r="G15" s="238" t="s">
        <v>123</v>
      </c>
      <c r="H15" s="238"/>
      <c r="I15" s="238" t="s">
        <v>124</v>
      </c>
      <c r="J15" s="238"/>
      <c r="K15" s="238" t="s">
        <v>125</v>
      </c>
      <c r="L15" s="238"/>
      <c r="M15" s="238" t="s">
        <v>126</v>
      </c>
      <c r="N15" s="238"/>
      <c r="O15" s="238" t="s">
        <v>127</v>
      </c>
      <c r="P15" s="238"/>
      <c r="Q15" s="238" t="s">
        <v>128</v>
      </c>
      <c r="R15" s="238"/>
      <c r="S15" s="238" t="s">
        <v>129</v>
      </c>
      <c r="T15" s="238"/>
      <c r="U15" s="238" t="s">
        <v>130</v>
      </c>
      <c r="V15" s="238"/>
      <c r="W15" s="238" t="s">
        <v>131</v>
      </c>
      <c r="X15" s="238"/>
      <c r="Y15" s="238" t="s">
        <v>132</v>
      </c>
      <c r="Z15" s="239"/>
      <c r="AA15" s="233" t="s">
        <v>141</v>
      </c>
    </row>
    <row r="16" spans="2:27" ht="18" customHeight="1" thickBot="1" x14ac:dyDescent="0.3">
      <c r="B16" s="241"/>
      <c r="C16" s="219">
        <v>2015</v>
      </c>
      <c r="D16" s="220">
        <v>2016</v>
      </c>
      <c r="E16" s="220">
        <v>2015</v>
      </c>
      <c r="F16" s="220">
        <v>2016</v>
      </c>
      <c r="G16" s="220">
        <v>2015</v>
      </c>
      <c r="H16" s="220">
        <v>2016</v>
      </c>
      <c r="I16" s="220">
        <v>2015</v>
      </c>
      <c r="J16" s="220">
        <v>2016</v>
      </c>
      <c r="K16" s="220">
        <v>2015</v>
      </c>
      <c r="L16" s="220">
        <v>2016</v>
      </c>
      <c r="M16" s="220">
        <v>2015</v>
      </c>
      <c r="N16" s="220">
        <v>2016</v>
      </c>
      <c r="O16" s="220">
        <v>2015</v>
      </c>
      <c r="P16" s="220">
        <v>2016</v>
      </c>
      <c r="Q16" s="220">
        <v>2015</v>
      </c>
      <c r="R16" s="220">
        <v>2016</v>
      </c>
      <c r="S16" s="220">
        <v>2015</v>
      </c>
      <c r="T16" s="220">
        <v>2016</v>
      </c>
      <c r="U16" s="220">
        <v>2015</v>
      </c>
      <c r="V16" s="220">
        <v>2016</v>
      </c>
      <c r="W16" s="220">
        <v>2015</v>
      </c>
      <c r="X16" s="220">
        <v>2016</v>
      </c>
      <c r="Y16" s="220">
        <v>2015</v>
      </c>
      <c r="Z16" s="221">
        <v>2016</v>
      </c>
      <c r="AA16" s="234"/>
    </row>
    <row r="17" spans="2:27" ht="18" customHeight="1" thickBot="1" x14ac:dyDescent="0.3">
      <c r="B17" s="207" t="s">
        <v>75</v>
      </c>
      <c r="C17" s="208">
        <v>13086</v>
      </c>
      <c r="D17" s="222">
        <f>C10</f>
        <v>16629</v>
      </c>
      <c r="E17" s="208">
        <v>12733</v>
      </c>
      <c r="F17" s="222">
        <f>D10</f>
        <v>20364</v>
      </c>
      <c r="G17" s="208">
        <v>16104</v>
      </c>
      <c r="H17" s="222">
        <f>E10</f>
        <v>18620</v>
      </c>
      <c r="I17" s="208">
        <v>14096</v>
      </c>
      <c r="J17" s="222">
        <f>F10</f>
        <v>17889</v>
      </c>
      <c r="K17" s="208">
        <v>14255</v>
      </c>
      <c r="L17" s="222">
        <f>G10</f>
        <v>16499</v>
      </c>
      <c r="M17" s="208">
        <v>15698</v>
      </c>
      <c r="N17" s="222">
        <f>H10</f>
        <v>16205</v>
      </c>
      <c r="O17" s="208">
        <v>15871</v>
      </c>
      <c r="P17" s="222">
        <f>I10</f>
        <v>14918</v>
      </c>
      <c r="Q17" s="208">
        <v>16480</v>
      </c>
      <c r="R17" s="222">
        <f>J10</f>
        <v>0</v>
      </c>
      <c r="S17" s="208">
        <v>17323</v>
      </c>
      <c r="T17" s="222">
        <f>K10</f>
        <v>0</v>
      </c>
      <c r="U17" s="208">
        <v>17831</v>
      </c>
      <c r="V17" s="222">
        <f>L10</f>
        <v>0</v>
      </c>
      <c r="W17" s="208">
        <v>15521</v>
      </c>
      <c r="X17" s="222">
        <f>M10</f>
        <v>0</v>
      </c>
      <c r="Y17" s="208">
        <v>13831</v>
      </c>
      <c r="Z17" s="222"/>
      <c r="AA17" s="209">
        <f>SUM(C17,E17,G17,I17,K17,M17,O17,Q17,S17,U17,W17,Y17)</f>
        <v>182829</v>
      </c>
    </row>
    <row r="18" spans="2:27" ht="15.75" thickBot="1" x14ac:dyDescent="0.3">
      <c r="B18" s="210" t="s">
        <v>76</v>
      </c>
      <c r="C18" s="211">
        <v>13631</v>
      </c>
      <c r="D18" s="223">
        <f>C11</f>
        <v>16629</v>
      </c>
      <c r="E18" s="211">
        <v>13315</v>
      </c>
      <c r="F18" s="223">
        <f>D11</f>
        <v>20364</v>
      </c>
      <c r="G18" s="211">
        <v>16817</v>
      </c>
      <c r="H18" s="223">
        <f>E11</f>
        <v>18626</v>
      </c>
      <c r="I18" s="211">
        <v>14797</v>
      </c>
      <c r="J18" s="223">
        <f>F11</f>
        <v>17889</v>
      </c>
      <c r="K18" s="211">
        <v>14944</v>
      </c>
      <c r="L18" s="223">
        <f>G11</f>
        <v>16499</v>
      </c>
      <c r="M18" s="211">
        <v>17023</v>
      </c>
      <c r="N18" s="223">
        <f>H11</f>
        <v>16205</v>
      </c>
      <c r="O18" s="211">
        <v>17502</v>
      </c>
      <c r="P18" s="223">
        <f>I11</f>
        <v>14918</v>
      </c>
      <c r="Q18" s="211">
        <v>16481</v>
      </c>
      <c r="R18" s="223">
        <f>J11</f>
        <v>0</v>
      </c>
      <c r="S18" s="211">
        <v>17323</v>
      </c>
      <c r="T18" s="223">
        <f>K11</f>
        <v>0</v>
      </c>
      <c r="U18" s="211">
        <v>17831</v>
      </c>
      <c r="V18" s="223">
        <f>L11</f>
        <v>0</v>
      </c>
      <c r="W18" s="211">
        <v>15521</v>
      </c>
      <c r="X18" s="223">
        <f>M11</f>
        <v>0</v>
      </c>
      <c r="Y18" s="211">
        <v>13831</v>
      </c>
      <c r="Z18" s="223"/>
      <c r="AA18" s="212">
        <f>SUM(Z18,X18,V18,T18,R18,P18,N18,L18,J18,H18,F18,D18)</f>
        <v>121130</v>
      </c>
    </row>
    <row r="19" spans="2:27" ht="15.75" thickBot="1" x14ac:dyDescent="0.3">
      <c r="B19" s="217" t="s">
        <v>139</v>
      </c>
      <c r="C19" s="237">
        <f>IFERROR(((D17-C17)/C17),"-")</f>
        <v>0.27074736359468132</v>
      </c>
      <c r="D19" s="237"/>
      <c r="E19" s="235">
        <f>IFERROR(((F17-E17)/E17),"-")</f>
        <v>0.59930888243147729</v>
      </c>
      <c r="F19" s="236"/>
      <c r="G19" s="235">
        <f>IFERROR(((H17-G17)/G17),"-")</f>
        <v>0.15623447590660705</v>
      </c>
      <c r="H19" s="236"/>
      <c r="I19" s="235">
        <f t="shared" ref="I19:I20" si="2">IFERROR(((J17-I17)/I17),"-")</f>
        <v>0.26908342792281498</v>
      </c>
      <c r="J19" s="236"/>
      <c r="K19" s="235">
        <f t="shared" ref="K19:K20" si="3">IFERROR(((L17-K17)/K17),"-")</f>
        <v>0.15741844966678359</v>
      </c>
      <c r="L19" s="236"/>
      <c r="M19" s="235">
        <f t="shared" ref="M19:M20" si="4">IFERROR(((N17-M17)/M17),"-")</f>
        <v>3.2297107911835904E-2</v>
      </c>
      <c r="N19" s="236"/>
      <c r="O19" s="235">
        <f>IFERROR(((P17-O17)/O17),"-")</f>
        <v>-6.0046625921492028E-2</v>
      </c>
      <c r="P19" s="236"/>
      <c r="Q19" s="235">
        <f t="shared" ref="Q19:Q20" si="5">IFERROR(((R17-Q17)/Q17),"-")</f>
        <v>-1</v>
      </c>
      <c r="R19" s="236"/>
      <c r="S19" s="235">
        <f t="shared" ref="S19:S20" si="6">IFERROR(((T17-S17)/S17),"-")</f>
        <v>-1</v>
      </c>
      <c r="T19" s="236"/>
      <c r="U19" s="235">
        <f t="shared" ref="U19:U20" si="7">IFERROR(((V17-U17)/U17),"-")</f>
        <v>-1</v>
      </c>
      <c r="V19" s="236"/>
      <c r="W19" s="235">
        <f t="shared" ref="W19:W20" si="8">IFERROR(((X17-W17)/W17),"-")</f>
        <v>-1</v>
      </c>
      <c r="X19" s="236"/>
      <c r="Y19" s="235">
        <f t="shared" ref="Y19:Y20" si="9">IFERROR(((Z17-Y17)/Y17),"-")</f>
        <v>-1</v>
      </c>
      <c r="Z19" s="236"/>
      <c r="AA19" s="218"/>
    </row>
    <row r="20" spans="2:27" ht="15.75" thickBot="1" x14ac:dyDescent="0.3">
      <c r="B20" s="217" t="s">
        <v>136</v>
      </c>
      <c r="C20" s="237">
        <f>IFERROR(((D18-C18)/C18),"-")</f>
        <v>0.21993984300491526</v>
      </c>
      <c r="D20" s="237"/>
      <c r="E20" s="235">
        <f>IFERROR(((F18-E18)/E18),"-")</f>
        <v>0.52940292902741271</v>
      </c>
      <c r="F20" s="236"/>
      <c r="G20" s="235">
        <f>IFERROR(((H18-G18)/G18),"-")</f>
        <v>0.10756972111553785</v>
      </c>
      <c r="H20" s="236"/>
      <c r="I20" s="235">
        <f t="shared" si="2"/>
        <v>0.20896127593431102</v>
      </c>
      <c r="J20" s="236"/>
      <c r="K20" s="235">
        <f t="shared" si="3"/>
        <v>0.1040551391862955</v>
      </c>
      <c r="L20" s="236"/>
      <c r="M20" s="235">
        <f t="shared" si="4"/>
        <v>-4.8052634670739586E-2</v>
      </c>
      <c r="N20" s="236"/>
      <c r="O20" s="235">
        <f t="shared" ref="O19:O20" si="10">IFERROR(((P18-O18)/O18),"-")</f>
        <v>-0.14764026968346475</v>
      </c>
      <c r="P20" s="236"/>
      <c r="Q20" s="235">
        <f t="shared" si="5"/>
        <v>-1</v>
      </c>
      <c r="R20" s="236"/>
      <c r="S20" s="235">
        <f t="shared" si="6"/>
        <v>-1</v>
      </c>
      <c r="T20" s="236"/>
      <c r="U20" s="235">
        <f t="shared" si="7"/>
        <v>-1</v>
      </c>
      <c r="V20" s="236"/>
      <c r="W20" s="235">
        <f t="shared" si="8"/>
        <v>-1</v>
      </c>
      <c r="X20" s="236"/>
      <c r="Y20" s="235">
        <f t="shared" si="9"/>
        <v>-1</v>
      </c>
      <c r="Z20" s="236"/>
      <c r="AA20" s="218"/>
    </row>
  </sheetData>
  <mergeCells count="38">
    <mergeCell ref="K15:L15"/>
    <mergeCell ref="B15:B16"/>
    <mergeCell ref="C15:D15"/>
    <mergeCell ref="E15:F15"/>
    <mergeCell ref="G15:H15"/>
    <mergeCell ref="I15:J15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C20:D20"/>
    <mergeCell ref="E20:F20"/>
    <mergeCell ref="G20:H20"/>
    <mergeCell ref="I20:J20"/>
    <mergeCell ref="K20:L20"/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3" t="s">
        <v>37</v>
      </c>
      <c r="F8" s="243"/>
      <c r="I8" s="243" t="s">
        <v>38</v>
      </c>
      <c r="J8" s="243"/>
      <c r="M8" s="243" t="s">
        <v>40</v>
      </c>
      <c r="N8" s="243"/>
      <c r="P8" s="243" t="s">
        <v>95</v>
      </c>
      <c r="Q8" s="243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3730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3541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2438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1432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28</v>
      </c>
      <c r="N14" s="21">
        <v>1217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17</v>
      </c>
      <c r="N15" s="21">
        <v>1062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990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226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152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19</v>
      </c>
      <c r="N19" s="21">
        <v>101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105</v>
      </c>
      <c r="N20" s="21">
        <v>29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5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2016-08-02T19:38:59Z</dcterms:modified>
</cp:coreProperties>
</file>